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Assumptions" sheetId="1" r:id="rId1"/>
    <sheet name="Cost build-up" sheetId="2" r:id="rId2"/>
    <sheet name="Return-offset" sheetId="3" r:id="rId3"/>
    <sheet name="Phased summary" sheetId="4" r:id="rId4"/>
  </sheets>
  <calcPr calcId="171027" fullCalcOnLoad="1"/>
</workbook>
</file>

<file path=xl/styles.xml><?xml version="1.0" encoding="utf-8"?>
<styleSheet xmlns="http://schemas.openxmlformats.org/spreadsheetml/2006/main">
  <numFmts count="6">
    <numFmt numFmtId="164" formatCode="$#,##0"/>
    <numFmt numFmtId="165" formatCode="$#,##0.00"/>
    <numFmt numFmtId="166" formatCode="0.0%"/>
    <numFmt numFmtId="167" formatCode="#,##0.00"/>
    <numFmt numFmtId="168" formatCode="#,##0"/>
    <numFmt numFmtId="169" formatCode="yyyy-mm-dd"/>
  </numFmts>
  <fonts count="3">
    <font>
      <sz val="11"/>
      <color rgb="FF1A1A1A"/>
      <name val="Calibri"/>
    </font>
    <font>
      <b/>
      <sz val="11"/>
      <color rgb="FFFFFFFF"/>
      <name val="Georgia"/>
    </font>
    <font>
      <b/>
      <sz val="11"/>
      <color rgb="FF1A1A1A"/>
      <name val="Calibri"/>
    </font>
  </fonts>
  <fills count="4">
    <fill>
      <patternFill patternType="none"/>
    </fill>
    <fill>
      <patternFill patternType="gray125"/>
    </fill>
    <fill>
      <patternFill patternType="solid">
        <fgColor rgb="FF8C2232"/>
        <bgColor indexed="64"/>
      </patternFill>
    </fill>
    <fill>
      <patternFill patternType="solid">
        <fgColor rgb="FFF3F1EC"/>
        <bgColor indexed="64"/>
      </patternFill>
    </fill>
  </fills>
  <borders count="2">
    <border>
      <left/>
      <right/>
      <top/>
      <bottom/>
      <diagonal/>
    </border>
    <border>
      <left/>
      <right/>
      <top style="double">
        <color rgb="FFB29D6C"/>
      </top>
      <bottom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0" xfId="0" applyFont="1" applyFill="1"/>
    <xf numFmtId="0" fontId="1" fillId="2" borderId="0" xfId="0" applyFont="1" applyFill="1" applyAlignment="1">
      <alignment horizontal="right"/>
    </xf>
    <xf numFmtId="49" fontId="0" fillId="0" borderId="0" xfId="0" applyNumberFormat="1"/>
    <xf numFmtId="167" fontId="0" fillId="0" borderId="0" xfId="0" applyNumberFormat="1"/>
    <xf numFmtId="49" fontId="0" fillId="3" borderId="0" xfId="0" applyNumberFormat="1" applyFill="1"/>
    <xf numFmtId="167" fontId="0" fillId="3" borderId="0" xfId="0" applyNumberFormat="1" applyFill="1"/>
    <xf numFmtId="166" fontId="0" fillId="3" borderId="0" xfId="0" applyNumberFormat="1" applyFill="1"/>
    <xf numFmtId="166" fontId="0" fillId="0" borderId="0" xfId="0" applyNumberFormat="1"/>
    <xf numFmtId="164" fontId="0" fillId="0" borderId="0" xfId="0" applyNumberFormat="1"/>
    <xf numFmtId="164" fontId="0" fillId="3" borderId="0" xfId="0" applyNumberFormat="1" applyFill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C31"/>
  <sheetViews>
    <sheetView workbookViewId="0" tabSelected="1">
      <pane ySplit="1" topLeftCell="A2" activePane="bottomLeft" state="frozen"/>
    </sheetView>
  </sheetViews>
  <sheetFormatPr defaultRowHeight="15"/>
  <cols>
    <col min="1" max="1" width="46" customWidth="1"/>
    <col min="2" max="2" width="16" customWidth="1"/>
    <col min="3" max="3" width="56" customWidth="1"/>
  </cols>
  <sheetData>
    <row r="1" ht="22" customHeight="1">
      <c r="A1" s="1" t="inlineStr">
        <is>
          <t xml:space="preserve">Driver</t>
        </is>
      </c>
      <c r="B1" s="2" t="inlineStr">
        <is>
          <t xml:space="preserve">Input (base)</t>
        </is>
      </c>
      <c r="C1" s="1" t="inlineStr">
        <is>
          <t xml:space="preserve">Unit / note</t>
        </is>
      </c>
    </row>
    <row r="2">
      <c r="A2" s="3" t="inlineStr">
        <is>
          <t xml:space="preserve">WINDOW &amp; PHASING</t>
        </is>
      </c>
      <c r="B2" s="4"/>
      <c r="C2" s="3" t="inlineStr">
        <is>
          <t xml:space="preserve">championship window, built up from the strategy</t>
        </is>
      </c>
    </row>
    <row r="3">
      <c r="A3" s="5" t="inlineStr">
        <is>
          <t xml:space="preserve">Window length (seasons)</t>
        </is>
      </c>
      <c r="B3" s="6">
        <v>6</v>
      </c>
      <c r="C3" s="5" t="inlineStr">
        <is>
          <t xml:space="preserve">FY2026-27 through FY2031-32; verdict before 2030-31 realignment</t>
        </is>
      </c>
    </row>
    <row r="4">
      <c r="A4" s="3" t="inlineStr">
        <is>
          <t xml:space="preserve">Phase 1 — Build the floor (seasons)</t>
        </is>
      </c>
      <c r="B4" s="4">
        <v>2</v>
      </c>
      <c r="C4" s="3" t="inlineStr">
        <is>
          <t xml:space="preserve">FY2026-27, FY2027-28</t>
        </is>
      </c>
    </row>
    <row r="5">
      <c r="A5" s="5" t="inlineStr">
        <is>
          <t xml:space="preserve">Phase 2 — Contend (seasons)</t>
        </is>
      </c>
      <c r="B5" s="6">
        <v>2</v>
      </c>
      <c r="C5" s="5" t="inlineStr">
        <is>
          <t xml:space="preserve">FY2028-29, FY2029-30</t>
        </is>
      </c>
    </row>
    <row r="6">
      <c r="A6" s="3" t="inlineStr">
        <is>
          <t xml:space="preserve">Phase 3 — Compete (seasons)</t>
        </is>
      </c>
      <c r="B6" s="4">
        <v>2</v>
      </c>
      <c r="C6" s="3" t="inlineStr">
        <is>
          <t xml:space="preserve">FY2030-31, FY2031-32</t>
        </is>
      </c>
    </row>
    <row r="7">
      <c r="A7" s="5" t="inlineStr">
        <is>
          <t xml:space="preserve">REVENUE-SHARE CAP (House settlement)</t>
        </is>
      </c>
      <c r="B7" s="6"/>
      <c r="C7" s="5" t="inlineStr">
        <is>
          <t xml:space="preserve">Priya spine §3.1; endpoints hard, path projected</t>
        </is>
      </c>
    </row>
    <row r="8">
      <c r="A8" s="3" t="inlineStr">
        <is>
          <t xml:space="preserve">Cap, Year 1 (2025-26)</t>
        </is>
      </c>
      <c r="B8" s="4">
        <v>20500000</v>
      </c>
      <c r="C8" s="3" t="inlineStr">
        <is>
          <t xml:space="preserve">~$20.5M; owner-context verified (§3.1)</t>
        </is>
      </c>
    </row>
    <row r="9">
      <c r="A9" s="5" t="inlineStr">
        <is>
          <t xml:space="preserve">Cap, 2026-27 (reported)</t>
        </is>
      </c>
      <c r="B9" s="7">
        <v>21580000</v>
      </c>
      <c r="C9" s="5" t="inlineStr">
        <is>
          <t xml:space="preserve">~$21.58M reported (§3.1)</t>
        </is>
      </c>
    </row>
    <row r="10">
      <c r="A10" s="3" t="inlineStr">
        <is>
          <t xml:space="preserve">Cap escalation %/yr (projected)</t>
        </is>
      </c>
      <c r="B10" s="8">
        <v>0.04</v>
      </c>
      <c r="C10" s="3" t="inlineStr">
        <is>
          <t xml:space="preserve">~4%/yr early is the reported norm (§3.1, §9.6)</t>
        </is>
      </c>
    </row>
    <row r="11">
      <c r="A11" s="5" t="inlineStr">
        <is>
          <t xml:space="preserve">Football weighting of cap</t>
        </is>
      </c>
      <c r="B11" s="6">
        <v>0.75</v>
      </c>
      <c r="C11" s="5" t="inlineStr">
        <is>
          <t xml:space="preserve">~75% is the INDUSTRY NORM, not a rule (§3.3, §9.4)</t>
        </is>
      </c>
    </row>
    <row r="12">
      <c r="A12" s="3" t="inlineStr">
        <is>
          <t xml:space="preserve">NIL FLOOR (collective, uncapped)</t>
        </is>
      </c>
      <c r="B12" s="4"/>
      <c r="C12" s="3" t="inlineStr">
        <is>
          <t xml:space="preserve">Priya spine §4.2; order-of-magnitude, NOT audited</t>
        </is>
      </c>
    </row>
    <row r="13">
      <c r="A13" s="5" t="inlineStr">
        <is>
          <t xml:space="preserve">NIL floor — low end (annual)</t>
        </is>
      </c>
      <c r="B13" s="6">
        <v>6000000</v>
      </c>
      <c r="C13" s="5" t="inlineStr">
        <is>
          <t xml:space="preserve">donor-anchored competitive floor, low (§4.2 range)</t>
        </is>
      </c>
    </row>
    <row r="14">
      <c r="A14" s="3" t="inlineStr">
        <is>
          <t xml:space="preserve">NIL floor — recommended working (annual)</t>
        </is>
      </c>
      <c r="B14" s="4">
        <v>9000000</v>
      </c>
      <c r="C14" s="3" t="inlineStr">
        <is>
          <t xml:space="preserve">recommended working figure, hedged (§4.2)</t>
        </is>
      </c>
    </row>
    <row r="15">
      <c r="A15" s="5" t="inlineStr">
        <is>
          <t xml:space="preserve">NIL floor — high end (annual)</t>
        </is>
      </c>
      <c r="B15" s="6">
        <v>12000000</v>
      </c>
      <c r="C15" s="5" t="inlineStr">
        <is>
          <t xml:space="preserve">toward top-program total spend band (§4.2)</t>
        </is>
      </c>
    </row>
    <row r="16">
      <c r="A16" s="3" t="inlineStr">
        <is>
          <t xml:space="preserve">NIL escalation %/yr</t>
        </is>
      </c>
      <c r="B16" s="8">
        <v>0.04</v>
      </c>
      <c r="C16" s="3" t="inlineStr">
        <is>
          <t xml:space="preserve">grows with the market across the window</t>
        </is>
      </c>
    </row>
    <row r="17">
      <c r="A17" s="5" t="inlineStr">
        <is>
          <t xml:space="preserve">COACHING &amp; STAFF TIER (uplift)</t>
        </is>
      </c>
      <c r="B17" s="6"/>
      <c r="C17" s="5" t="inlineStr">
        <is>
          <t xml:space="preserve">incremental over a competitive ACC baseline</t>
        </is>
      </c>
    </row>
    <row r="18">
      <c r="A18" s="3" t="inlineStr">
        <is>
          <t xml:space="preserve">Coaching/staff uplift — Year 1 (annual)</t>
        </is>
      </c>
      <c r="B18" s="4">
        <v>4000000</v>
      </c>
      <c r="C18" s="3" t="inlineStr">
        <is>
          <t xml:space="preserve">incremental to a Playoff-caliber staff tier</t>
        </is>
      </c>
    </row>
    <row r="19">
      <c r="A19" s="5" t="inlineStr">
        <is>
          <t xml:space="preserve">Coaching/staff escalation %/yr</t>
        </is>
      </c>
      <c r="B19" s="7">
        <v>0.03</v>
      </c>
      <c r="C19" s="5" t="inlineStr">
        <is>
          <t xml:space="preserve">contract escalation across the window</t>
        </is>
      </c>
    </row>
    <row r="20">
      <c r="A20" s="3" t="inlineStr">
        <is>
          <t xml:space="preserve">FACILITIES CAPITAL (one-time, phased)</t>
        </is>
      </c>
      <c r="B20" s="4"/>
      <c r="C20" s="3" t="inlineStr">
        <is>
          <t xml:space="preserve">next tranche sequenced by return (§6.2); NOT Fish</t>
        </is>
      </c>
    </row>
    <row r="21">
      <c r="A21" s="5" t="inlineStr">
        <is>
          <t xml:space="preserve">Tranche A — premium seating (Phase 1)</t>
        </is>
      </c>
      <c r="B21" s="6">
        <v>35000000</v>
      </c>
      <c r="C21" s="5" t="inlineStr">
        <is>
          <t xml:space="preserve">revenue-yielding seating first; lifts per-game revenue</t>
        </is>
      </c>
    </row>
    <row r="22">
      <c r="A22" s="3" t="inlineStr">
        <is>
          <t xml:space="preserve">Tranche B — player-facing ops (Phase 2)</t>
        </is>
      </c>
      <c r="B22" s="4">
        <v>55000000</v>
      </c>
      <c r="C22" s="3" t="inlineStr">
        <is>
          <t xml:space="preserve">ops complex benchmark ~$50-60M (Clemson $55M/2017)</t>
        </is>
      </c>
    </row>
    <row r="23">
      <c r="A23" s="5" t="inlineStr">
        <is>
          <t xml:space="preserve">Facilities financing rate (annual)</t>
        </is>
      </c>
      <c r="B23" s="7">
        <v>0.05</v>
      </c>
      <c r="C23" s="5" t="inlineStr">
        <is>
          <t xml:space="preserve">blend of debt service / amortization assumption</t>
        </is>
      </c>
    </row>
    <row r="24">
      <c r="A24" s="3" t="inlineStr">
        <is>
          <t xml:space="preserve">OFFSETS (partial self-funding)</t>
        </is>
      </c>
      <c r="B24" s="4"/>
      <c r="C24" s="3" t="inlineStr">
        <is>
          <t xml:space="preserve">Priya spine §2.2, §2.3, §8.3</t>
        </is>
      </c>
    </row>
    <row r="25">
      <c r="A25" s="5" t="inlineStr">
        <is>
          <t xml:space="preserve">$50M match — total (over 5-7 yrs)</t>
        </is>
      </c>
      <c r="B25" s="6">
        <v>50000000</v>
      </c>
      <c r="C25" s="5" t="inlineStr">
        <is>
          <t xml:space="preserve">Dec 2025 match-challenge; scholarships + ops (§8.3)</t>
        </is>
      </c>
    </row>
    <row r="26">
      <c r="A26" s="3" t="inlineStr">
        <is>
          <t xml:space="preserve">$50M match — football-attributable share</t>
        </is>
      </c>
      <c r="B26" s="8">
        <v>0.6</v>
      </c>
      <c r="C26" s="3" t="inlineStr">
        <is>
          <t xml:space="preserve">share of match energy routed to football (assumption)</t>
        </is>
      </c>
    </row>
    <row r="27">
      <c r="A27" s="5" t="inlineStr">
        <is>
          <t xml:space="preserve">ACC viewership/success uplift — base (annual)</t>
        </is>
      </c>
      <c r="B27" s="6">
        <v>3000000</v>
      </c>
      <c r="C27" s="5" t="inlineStr">
        <is>
          <t xml:space="preserve">climbing the 60% viewership-weighted formula (§2.2)</t>
        </is>
      </c>
    </row>
    <row r="28">
      <c r="A28" s="3" t="inlineStr">
        <is>
          <t xml:space="preserve">ACC viewership uplift — ramp %/yr</t>
        </is>
      </c>
      <c r="B28" s="8">
        <v>0.3</v>
      </c>
      <c r="C28" s="3" t="inlineStr">
        <is>
          <t xml:space="preserve">uplift grows as BC becomes watched &amp; winning</t>
        </is>
      </c>
    </row>
    <row r="29">
      <c r="A29" s="5" t="inlineStr">
        <is>
          <t xml:space="preserve">CFP-berth value (one berth)</t>
        </is>
      </c>
      <c r="B29" s="6">
        <v>12500000</v>
      </c>
      <c r="C29" s="5" t="inlineStr">
        <is>
          <t xml:space="preserve">~$12-13M expected for ACC schools (§2.3, §9.11)</t>
        </is>
      </c>
    </row>
    <row r="30">
      <c r="A30" s="3" t="inlineStr">
        <is>
          <t xml:space="preserve">CFP-berth probability — Phase 3 (per yr)</t>
        </is>
      </c>
      <c r="B30" s="8">
        <v>0.35</v>
      </c>
      <c r="C30" s="3" t="inlineStr">
        <is>
          <t xml:space="preserve">probability-weighted; contend window only (assumption)</t>
        </is>
      </c>
    </row>
    <row r="31">
      <c r="A31" s="5" t="inlineStr">
        <is>
          <t xml:space="preserve">Premium-seating incremental yield (annual)</t>
        </is>
      </c>
      <c r="B31" s="6">
        <v>2500000</v>
      </c>
      <c r="C31" s="5" t="inlineStr">
        <is>
          <t xml:space="preserve">per-game revenue lift once Tranche A opens (assumption)</t>
        </is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>
  <dimension ref="A1:I7"/>
  <sheetViews>
    <sheetView workbookViewId="0">
      <pane xSplit="1" ySplit="1" topLeftCell="B2" activePane="bottomRight" state="frozen"/>
    </sheetView>
  </sheetViews>
  <sheetFormatPr defaultRowHeight="15"/>
  <cols>
    <col min="1" max="1" width="36" customWidth="1"/>
    <col min="2" max="2" width="18" customWidth="1"/>
    <col min="3" max="3" width="15" customWidth="1"/>
    <col min="4" max="4" width="15" customWidth="1"/>
    <col min="5" max="5" width="15" customWidth="1"/>
    <col min="6" max="6" width="15" customWidth="1"/>
    <col min="7" max="7" width="15" customWidth="1"/>
    <col min="8" max="8" width="15" customWidth="1"/>
    <col min="9" max="9" width="16" customWidth="1"/>
  </cols>
  <sheetData>
    <row r="1" ht="22" customHeight="1">
      <c r="A1" s="1" t="inlineStr">
        <is>
          <t xml:space="preserve">Cost component</t>
        </is>
      </c>
      <c r="B1" s="1" t="inlineStr">
        <is>
          <t xml:space="preserve">Type</t>
        </is>
      </c>
      <c r="C1" s="2" t="inlineStr">
        <is>
          <t xml:space="preserve">FY26-27</t>
        </is>
      </c>
      <c r="D1" s="2" t="inlineStr">
        <is>
          <t xml:space="preserve">FY27-28</t>
        </is>
      </c>
      <c r="E1" s="2" t="inlineStr">
        <is>
          <t xml:space="preserve">FY28-29</t>
        </is>
      </c>
      <c r="F1" s="2" t="inlineStr">
        <is>
          <t xml:space="preserve">FY29-30</t>
        </is>
      </c>
      <c r="G1" s="2" t="inlineStr">
        <is>
          <t xml:space="preserve">FY30-31</t>
        </is>
      </c>
      <c r="H1" s="2" t="inlineStr">
        <is>
          <t xml:space="preserve">FY31-32</t>
        </is>
      </c>
      <c r="I1" s="2" t="inlineStr">
        <is>
          <t xml:space="preserve">Window total</t>
        </is>
      </c>
    </row>
    <row r="2">
      <c r="A2" s="3" t="inlineStr">
        <is>
          <t xml:space="preserve">Revenue-share — football (committed)</t>
        </is>
      </c>
      <c r="B2" s="3" t="inlineStr">
        <is>
          <t xml:space="preserve">Recurring</t>
        </is>
      </c>
      <c r="C2" s="9">
        <f>Assumptions!B8*Assumptions!B11</f>
      </c>
      <c r="D2" s="9">
        <f>C2*(1+Assumptions!B10)</f>
      </c>
      <c r="E2" s="9">
        <f>D2*(1+Assumptions!B10)</f>
      </c>
      <c r="F2" s="9">
        <f>E2*(1+Assumptions!B10)</f>
      </c>
      <c r="G2" s="9">
        <f>F2*(1+Assumptions!B10)</f>
      </c>
      <c r="H2" s="9">
        <f>G2*(1+Assumptions!B10)</f>
      </c>
      <c r="I2" s="9">
        <f>SUM(C2:H2)</f>
      </c>
    </row>
    <row r="3">
      <c r="A3" s="5" t="inlineStr">
        <is>
          <t xml:space="preserve">NIL floor (recommended)</t>
        </is>
      </c>
      <c r="B3" s="5" t="inlineStr">
        <is>
          <t xml:space="preserve">Recurring</t>
        </is>
      </c>
      <c r="C3" s="10">
        <f>Assumptions!B14</f>
      </c>
      <c r="D3" s="10">
        <f>C3*(1+Assumptions!B16)</f>
      </c>
      <c r="E3" s="10">
        <f>D3*(1+Assumptions!B16)</f>
      </c>
      <c r="F3" s="10">
        <f>E3*(1+Assumptions!B16)</f>
      </c>
      <c r="G3" s="10">
        <f>F3*(1+Assumptions!B16)</f>
      </c>
      <c r="H3" s="10">
        <f>G3*(1+Assumptions!B16)</f>
      </c>
      <c r="I3" s="10">
        <f>SUM(C3:H3)</f>
      </c>
    </row>
    <row r="4">
      <c r="A4" s="3" t="inlineStr">
        <is>
          <t xml:space="preserve">Coaching &amp; staff tier (uplift)</t>
        </is>
      </c>
      <c r="B4" s="3" t="inlineStr">
        <is>
          <t xml:space="preserve">Recurring</t>
        </is>
      </c>
      <c r="C4" s="9">
        <f>Assumptions!B18</f>
      </c>
      <c r="D4" s="9">
        <f>C4*(1+Assumptions!B19)</f>
      </c>
      <c r="E4" s="9">
        <f>D4*(1+Assumptions!B19)</f>
      </c>
      <c r="F4" s="9">
        <f>E4*(1+Assumptions!B19)</f>
      </c>
      <c r="G4" s="9">
        <f>F4*(1+Assumptions!B19)</f>
      </c>
      <c r="H4" s="9">
        <f>G4*(1+Assumptions!B19)</f>
      </c>
      <c r="I4" s="9">
        <f>SUM(C4:H4)</f>
      </c>
    </row>
    <row r="5">
      <c r="A5" s="5" t="inlineStr">
        <is>
          <t xml:space="preserve">Facilities — tranche (one-time)</t>
        </is>
      </c>
      <c r="B5" s="5" t="inlineStr">
        <is>
          <t xml:space="preserve">One-time</t>
        </is>
      </c>
      <c r="C5" s="10">
        <f>Assumptions!B21</f>
      </c>
      <c r="D5" s="10">
        <v>0</v>
      </c>
      <c r="E5" s="10">
        <f>Assumptions!B22</f>
      </c>
      <c r="F5" s="10">
        <v>0</v>
      </c>
      <c r="G5" s="10">
        <v>0</v>
      </c>
      <c r="H5" s="10">
        <v>0</v>
      </c>
      <c r="I5" s="10">
        <f>SUM(C5:H5)</f>
      </c>
    </row>
    <row r="6">
      <c r="A6" s="3" t="inlineStr">
        <is>
          <t xml:space="preserve">Facilities — financing (annual)</t>
        </is>
      </c>
      <c r="B6" s="3" t="inlineStr">
        <is>
          <t xml:space="preserve">Recurring</t>
        </is>
      </c>
      <c r="C6" s="9">
        <v>0</v>
      </c>
      <c r="D6" s="9">
        <f>Assumptions!B21*Assumptions!B23</f>
      </c>
      <c r="E6" s="9">
        <f>D6</f>
      </c>
      <c r="F6" s="9">
        <f>(Assumptions!B21+Assumptions!B22)*Assumptions!B23</f>
      </c>
      <c r="G6" s="9">
        <f>F6</f>
      </c>
      <c r="H6" s="9">
        <f>F6</f>
      </c>
      <c r="I6" s="9">
        <f>SUM(C6:H6)</f>
      </c>
    </row>
    <row r="7">
      <c r="A7" s="5" t="inlineStr">
        <is>
          <t xml:space="preserve">TOTAL — annual commitment</t>
        </is>
      </c>
      <c r="B7" s="5" t="inlineStr">
        <is>
          <t xml:space="preserve"/>
        </is>
      </c>
      <c r="C7" s="10">
        <f>SUM(C2:C6)</f>
      </c>
      <c r="D7" s="10">
        <f>SUM(D2:D6)</f>
      </c>
      <c r="E7" s="10">
        <f>SUM(E2:E6)</f>
      </c>
      <c r="F7" s="10">
        <f>SUM(F2:F6)</f>
      </c>
      <c r="G7" s="10">
        <f>SUM(G2:G6)</f>
      </c>
      <c r="H7" s="10">
        <f>SUM(H2:H6)</f>
      </c>
      <c r="I7" s="10">
        <f>SUM(I2:I6)</f>
      </c>
    </row>
  </sheetData>
</worksheet>
</file>

<file path=xl/worksheets/sheet3.xml><?xml version="1.0" encoding="utf-8"?>
<worksheet xmlns="http://schemas.openxmlformats.org/spreadsheetml/2006/main" xmlns:r="http://schemas.openxmlformats.org/officeDocument/2006/relationships">
  <dimension ref="A1:I6"/>
  <sheetViews>
    <sheetView workbookViewId="0">
      <pane xSplit="1" ySplit="1" topLeftCell="B2" activePane="bottomRight" state="frozen"/>
    </sheetView>
  </sheetViews>
  <sheetFormatPr defaultRowHeight="15"/>
  <cols>
    <col min="1" max="1" width="34" customWidth="1"/>
    <col min="2" max="2" width="26" customWidth="1"/>
    <col min="3" max="3" width="15" customWidth="1"/>
    <col min="4" max="4" width="15" customWidth="1"/>
    <col min="5" max="5" width="15" customWidth="1"/>
    <col min="6" max="6" width="15" customWidth="1"/>
    <col min="7" max="7" width="15" customWidth="1"/>
    <col min="8" max="8" width="15" customWidth="1"/>
    <col min="9" max="9" width="16" customWidth="1"/>
  </cols>
  <sheetData>
    <row r="1" ht="22" customHeight="1">
      <c r="A1" s="1" t="inlineStr">
        <is>
          <t xml:space="preserve">Offset / return</t>
        </is>
      </c>
      <c r="B1" s="1" t="inlineStr">
        <is>
          <t xml:space="preserve">Basis</t>
        </is>
      </c>
      <c r="C1" s="2" t="inlineStr">
        <is>
          <t xml:space="preserve">FY26-27</t>
        </is>
      </c>
      <c r="D1" s="2" t="inlineStr">
        <is>
          <t xml:space="preserve">FY27-28</t>
        </is>
      </c>
      <c r="E1" s="2" t="inlineStr">
        <is>
          <t xml:space="preserve">FY28-29</t>
        </is>
      </c>
      <c r="F1" s="2" t="inlineStr">
        <is>
          <t xml:space="preserve">FY29-30</t>
        </is>
      </c>
      <c r="G1" s="2" t="inlineStr">
        <is>
          <t xml:space="preserve">FY30-31</t>
        </is>
      </c>
      <c r="H1" s="2" t="inlineStr">
        <is>
          <t xml:space="preserve">FY31-32</t>
        </is>
      </c>
      <c r="I1" s="2" t="inlineStr">
        <is>
          <t xml:space="preserve">Window total</t>
        </is>
      </c>
    </row>
    <row r="2">
      <c r="A2" s="3" t="inlineStr">
        <is>
          <t xml:space="preserve">$50M match — football share (phased)</t>
        </is>
      </c>
      <c r="B2" s="3" t="inlineStr">
        <is>
          <t xml:space="preserve">Dec 2025 match (§8.3)</t>
        </is>
      </c>
      <c r="C2" s="9">
        <f>Assumptions!B25*Assumptions!B26/Assumptions!B3</f>
      </c>
      <c r="D2" s="9">
        <f>C2</f>
      </c>
      <c r="E2" s="9">
        <f>C2</f>
      </c>
      <c r="F2" s="9">
        <f>C2</f>
      </c>
      <c r="G2" s="9">
        <f>C2</f>
      </c>
      <c r="H2" s="9">
        <f>C2</f>
      </c>
      <c r="I2" s="9">
        <f>SUM(C2:H2)</f>
      </c>
    </row>
    <row r="3">
      <c r="A3" s="5" t="inlineStr">
        <is>
          <t xml:space="preserve">ACC viewership/success uplift</t>
        </is>
      </c>
      <c r="B3" s="5" t="inlineStr">
        <is>
          <t xml:space="preserve">60% viewership formula (§2.2)</t>
        </is>
      </c>
      <c r="C3" s="10">
        <f>Assumptions!B27</f>
      </c>
      <c r="D3" s="10">
        <f>C3*(1+Assumptions!B28)</f>
      </c>
      <c r="E3" s="10">
        <f>D3*(1+Assumptions!B28)</f>
      </c>
      <c r="F3" s="10">
        <f>E3*(1+Assumptions!B28)</f>
      </c>
      <c r="G3" s="10">
        <f>F3*(1+Assumptions!B28)</f>
      </c>
      <c r="H3" s="10">
        <f>G3*(1+Assumptions!B28)</f>
      </c>
      <c r="I3" s="10">
        <f>SUM(C3:H3)</f>
      </c>
    </row>
    <row r="4">
      <c r="A4" s="3" t="inlineStr">
        <is>
          <t xml:space="preserve">Premium-seating incremental yield</t>
        </is>
      </c>
      <c r="B4" s="3" t="inlineStr">
        <is>
          <t xml:space="preserve">Tranche A opens (§4.4)</t>
        </is>
      </c>
      <c r="C4" s="9">
        <v>0</v>
      </c>
      <c r="D4" s="9">
        <v>0</v>
      </c>
      <c r="E4" s="9">
        <f>Assumptions!B31</f>
      </c>
      <c r="F4" s="9">
        <f>Assumptions!B31</f>
      </c>
      <c r="G4" s="9">
        <f>Assumptions!B31</f>
      </c>
      <c r="H4" s="9">
        <f>Assumptions!B31</f>
      </c>
      <c r="I4" s="9">
        <f>SUM(C4:H4)</f>
      </c>
    </row>
    <row r="5">
      <c r="A5" s="5" t="inlineStr">
        <is>
          <t xml:space="preserve">CFP-berth value (prob-weighted)</t>
        </is>
      </c>
      <c r="B5" s="5" t="inlineStr">
        <is>
          <t xml:space="preserve">~$12-13M expected (§2.3)</t>
        </is>
      </c>
      <c r="C5" s="10">
        <v>0</v>
      </c>
      <c r="D5" s="10">
        <v>0</v>
      </c>
      <c r="E5" s="10">
        <v>0</v>
      </c>
      <c r="F5" s="10">
        <v>0</v>
      </c>
      <c r="G5" s="10">
        <f>Assumptions!B29*Assumptions!B30</f>
      </c>
      <c r="H5" s="10">
        <f>Assumptions!B29*Assumptions!B30</f>
      </c>
      <c r="I5" s="10">
        <f>SUM(C5:H5)</f>
      </c>
    </row>
    <row r="6">
      <c r="A6" s="3" t="inlineStr">
        <is>
          <t xml:space="preserve">TOTAL — offsets</t>
        </is>
      </c>
      <c r="B6" s="3" t="inlineStr">
        <is>
          <t xml:space="preserve"/>
        </is>
      </c>
      <c r="C6" s="9">
        <f>SUM(C2:C5)</f>
      </c>
      <c r="D6" s="9">
        <f>SUM(D2:D5)</f>
      </c>
      <c r="E6" s="9">
        <f>SUM(E2:E5)</f>
      </c>
      <c r="F6" s="9">
        <f>SUM(F2:F5)</f>
      </c>
      <c r="G6" s="9">
        <f>SUM(G2:G5)</f>
      </c>
      <c r="H6" s="9">
        <f>SUM(H2:H5)</f>
      </c>
      <c r="I6" s="9">
        <f>SUM(I2:I5)</f>
      </c>
    </row>
  </sheetData>
</worksheet>
</file>

<file path=xl/worksheets/sheet4.xml><?xml version="1.0" encoding="utf-8"?>
<worksheet xmlns="http://schemas.openxmlformats.org/spreadsheetml/2006/main" xmlns:r="http://schemas.openxmlformats.org/officeDocument/2006/relationships">
  <dimension ref="A1:E5"/>
  <sheetViews>
    <sheetView workbookViewId="0">
      <pane xSplit="1" ySplit="1" topLeftCell="B2" activePane="bottomRight" state="frozen"/>
    </sheetView>
  </sheetViews>
  <sheetFormatPr defaultRowHeight="15"/>
  <cols>
    <col min="1" max="1" width="30" customWidth="1"/>
    <col min="2" max="2" width="16" customWidth="1"/>
    <col min="3" max="3" width="16" customWidth="1"/>
    <col min="4" max="4" width="16" customWidth="1"/>
    <col min="5" max="5" width="50" customWidth="1"/>
  </cols>
  <sheetData>
    <row r="1" ht="22" customHeight="1">
      <c r="A1" s="1" t="inlineStr">
        <is>
          <t xml:space="preserve">Phase</t>
        </is>
      </c>
      <c r="B1" s="2" t="inlineStr">
        <is>
          <t xml:space="preserve">Gross cost</t>
        </is>
      </c>
      <c r="C1" s="2" t="inlineStr">
        <is>
          <t xml:space="preserve">Offsets</t>
        </is>
      </c>
      <c r="D1" s="2" t="inlineStr">
        <is>
          <t xml:space="preserve">Net ask</t>
        </is>
      </c>
      <c r="E1" s="1" t="inlineStr">
        <is>
          <t xml:space="preserve">Gates to next phase</t>
        </is>
      </c>
    </row>
    <row r="2">
      <c r="A2" s="3" t="inlineStr">
        <is>
          <t xml:space="preserve">Phase 1 — Build the floor (FY27-28)</t>
        </is>
      </c>
      <c r="B2" s="9">
        <f>SUM('Cost build-up'!C7:D7)</f>
      </c>
      <c r="C2" s="9">
        <f>SUM('Return-offset'!C6:D6)</f>
      </c>
      <c r="D2" s="9">
        <f>B2-C2</f>
      </c>
      <c r="E2" s="3" t="inlineStr">
        <is>
          <t xml:space="preserve">Bowl eligibility + ACC-record floor; portal retention; attendance trend</t>
        </is>
      </c>
    </row>
    <row r="3">
      <c r="A3" s="5" t="inlineStr">
        <is>
          <t xml:space="preserve">Phase 2 — Contend (FY29-30)</t>
        </is>
      </c>
      <c r="B3" s="10">
        <f>SUM('Cost build-up'!E7:F7)</f>
      </c>
      <c r="C3" s="10">
        <f>SUM('Return-offset'!E6:F6)</f>
      </c>
      <c r="D3" s="10">
        <f>B3-C3</f>
      </c>
      <c r="E3" s="5" t="inlineStr">
        <is>
          <t xml:space="preserve">Upper-half ACC finish; climb viewership distribution; premium-seat return</t>
        </is>
      </c>
    </row>
    <row r="4">
      <c r="A4" s="3" t="inlineStr">
        <is>
          <t xml:space="preserve">Phase 3 — Compete (FY31-32)</t>
        </is>
      </c>
      <c r="B4" s="9">
        <f>SUM('Cost build-up'!G7:H7)</f>
      </c>
      <c r="C4" s="9">
        <f>SUM('Return-offset'!G6:H6)</f>
      </c>
      <c r="D4" s="9">
        <f>B4-C4</f>
      </c>
      <c r="E4" s="3" t="inlineStr">
        <is>
          <t xml:space="preserve">Compete for ACC title + CFP berth (the stated ambition)</t>
        </is>
      </c>
    </row>
    <row r="5">
      <c r="A5" s="5" t="inlineStr">
        <is>
          <t xml:space="preserve">WINDOW TOTAL</t>
        </is>
      </c>
      <c r="B5" s="10">
        <f>SUM(B2:B4)</f>
      </c>
      <c r="C5" s="10">
        <f>SUM(C2:C4)</f>
      </c>
      <c r="D5" s="10">
        <f>SUM(D2:D4)</f>
      </c>
      <c r="E5" s="5" t="inlineStr">
        <is>
          <t xml:space="preserve">Phased sum — the board votes the range, phase by phase</t>
        </is>
      </c>
    </row>
  </sheetData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>
  <dc:title>BC Football — The Money Frame</dc:title>
  <dc:creator>Trustee Working Group on Athletics</dc:creator>
</cp:coreProperties>
</file>