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Assumptions" sheetId="2" r:id="rId2"/>
    <sheet name="Category Economics" sheetId="3" r:id="rId3"/>
    <sheet name="Gifting Budget Mechanism" sheetId="4" r:id="rId4"/>
    <sheet name="Unit Economics" sheetId="5" r:id="rId5"/>
    <sheet name="Membership Economics" sheetId="6" r:id="rId6"/>
    <sheet name="3-Year Build" sheetId="7" r:id="rId7"/>
  </sheets>
  <calcPr calcId="171027" fullCalcOnLoad="1"/>
</workbook>
</file>

<file path=xl/styles.xml><?xml version="1.0" encoding="utf-8"?>
<styleSheet xmlns="http://schemas.openxmlformats.org/spreadsheetml/2006/main">
  <numFmts count="6">
    <numFmt numFmtId="164" formatCode="$#,##0"/>
    <numFmt numFmtId="165" formatCode="$#,##0.00"/>
    <numFmt numFmtId="166" formatCode="0.0%"/>
    <numFmt numFmtId="167" formatCode="#,##0.00"/>
    <numFmt numFmtId="168" formatCode="#,##0"/>
    <numFmt numFmtId="169" formatCode="yyyy-mm-dd"/>
  </numFmts>
  <fonts count="3">
    <font>
      <sz val="11"/>
      <color rgb="FF243036"/>
      <name val="Calibri"/>
    </font>
    <font>
      <b/>
      <sz val="11"/>
      <color rgb="FFFFFFFF"/>
      <name val="Georgia"/>
    </font>
    <font>
      <b/>
      <sz val="11"/>
      <color rgb="FF24303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A2E3B"/>
        <bgColor indexed="64"/>
      </patternFill>
    </fill>
    <fill>
      <patternFill patternType="solid">
        <fgColor rgb="FFF4F1EA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C0A15E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0" fillId="0" borderId="0" xfId="0"/>
    <xf numFmtId="0" fontId="1" fillId="2" borderId="0" xfId="0" applyFont="1" applyFill="1" applyAlignment="1">
      <alignment horizontal="right"/>
    </xf>
    <xf numFmtId="167" fontId="0" fillId="0" borderId="0" xfId="0" applyNumberFormat="1"/>
    <xf numFmtId="0" fontId="0" fillId="3" borderId="0" xfId="0" applyFill="1"/>
    <xf numFmtId="167" fontId="0" fillId="3" borderId="0" xfId="0" applyNumberFormat="1" applyFill="1"/>
    <xf numFmtId="164" fontId="0" fillId="0" borderId="0" xfId="0" applyNumberFormat="1"/>
    <xf numFmtId="164" fontId="0" fillId="3" borderId="0" xfId="0" applyNumberFormat="1" applyFill="1"/>
    <xf numFmtId="165" fontId="0" fillId="0" borderId="0" xfId="0" applyNumberFormat="1"/>
    <xf numFmtId="165" fontId="0" fillId="3" borderId="0" xfId="0" applyNumberFormat="1" applyFill="1"/>
    <xf numFmtId="166" fontId="0" fillId="0" borderId="0" xfId="0" applyNumberFormat="1"/>
    <xf numFmtId="166" fontId="0" fillId="3" borderId="0" xfId="0" applyNumberFormat="1" applyFill="1"/>
    <xf numFmtId="168" fontId="0" fillId="0" borderId="0" xfId="0" applyNumberFormat="1"/>
    <xf numFmtId="168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workbookViewId="0" tabSelected="1"/>
  </sheetViews>
  <sheetFormatPr defaultRowHeight="15"/>
  <cols>
    <col min="1" max="1" width="62" customWidth="1"/>
    <col min="2" max="2" width="30" customWidth="1"/>
  </cols>
  <sheetData>
    <row r="1" ht="22" customHeight="1">
      <c r="A1" s="1" t="inlineStr">
        <is>
          <t xml:space="preserve">The Founding Kit - Commission &amp; Economics Model</t>
        </is>
      </c>
      <c r="B1" s="1" t="inlineStr">
        <is>
          <t xml:space="preserve"> </t>
        </is>
      </c>
    </row>
    <row r="2">
      <c r="A2" s="2" t="inlineStr">
        <is>
          <t xml:space="preserve">HOW THIS MODEL WORKS</t>
        </is>
      </c>
      <c r="B2" s="2" t="inlineStr">
        <is>
          <t xml:space="preserve"/>
        </is>
      </c>
    </row>
    <row r="3">
      <c r="A3" s="2" t="inlineStr">
        <is>
          <t xml:space="preserve">Every number in the working sheets is driven by the Assumptions sheet. Change an input there and every total below moves.</t>
        </is>
      </c>
      <c r="B3" s="2" t="inlineStr">
        <is>
          <t xml:space="preserve"/>
        </is>
      </c>
    </row>
    <row r="4">
      <c r="A4" s="2" t="inlineStr">
        <is>
          <t xml:space="preserve"/>
        </is>
      </c>
      <c r="B4" s="2" t="inlineStr">
        <is>
          <t xml:space="preserve"/>
        </is>
      </c>
    </row>
    <row r="5">
      <c r="A5" s="2" t="inlineStr">
        <is>
          <t xml:space="preserve">THE SHEETS</t>
        </is>
      </c>
      <c r="B5" s="2" t="inlineStr">
        <is>
          <t xml:space="preserve"/>
        </is>
      </c>
    </row>
    <row r="6">
      <c r="A6" s="2" t="inlineStr">
        <is>
          <t xml:space="preserve">Assumptions</t>
        </is>
      </c>
      <c r="B6" s="2" t="inlineStr">
        <is>
          <t xml:space="preserve">Every driver, in one place. This is yours to change.</t>
        </is>
      </c>
    </row>
    <row r="7">
      <c r="A7" s="2" t="inlineStr">
        <is>
          <t xml:space="preserve">Category Economics</t>
        </is>
      </c>
      <c r="B7" s="2" t="inlineStr">
        <is>
          <t xml:space="preserve">Commission and gifting-pool math per hotel category.</t>
        </is>
      </c>
    </row>
    <row r="8">
      <c r="A8" s="2" t="inlineStr">
        <is>
          <t xml:space="preserve">Gifting Budget Mechanism</t>
        </is>
      </c>
      <c r="B8" s="2" t="inlineStr">
        <is>
          <t xml:space="preserve">The core claim: does the negotiated commission delta fund the triggered gifts?</t>
        </is>
      </c>
    </row>
    <row r="9">
      <c r="A9" s="2" t="inlineStr">
        <is>
          <t xml:space="preserve">Unit Economics</t>
        </is>
      </c>
      <c r="B9" s="2" t="inlineStr">
        <is>
          <t xml:space="preserve">Contribution per booking, member vs non-member.</t>
        </is>
      </c>
    </row>
    <row r="10">
      <c r="A10" s="2" t="inlineStr">
        <is>
          <t xml:space="preserve">Membership Economics</t>
        </is>
      </c>
      <c r="B10" s="2" t="inlineStr">
        <is>
          <t xml:space="preserve">Fee revenue, cost to serve, member LTV vs acquisition cost.</t>
        </is>
      </c>
    </row>
    <row r="11">
      <c r="A11" s="2" t="inlineStr">
        <is>
          <t xml:space="preserve">3-Year Build</t>
        </is>
      </c>
      <c r="B11" s="2" t="inlineStr">
        <is>
          <t xml:space="preserve">12 quarters: members, bookings, revenue, gifting spend, gross margin.</t>
        </is>
      </c>
    </row>
    <row r="12">
      <c r="A12" s="2" t="inlineStr">
        <is>
          <t xml:space="preserve"/>
        </is>
      </c>
      <c r="B12" s="2" t="inlineStr">
        <is>
          <t xml:space="preserve"/>
        </is>
      </c>
    </row>
    <row r="13">
      <c r="A13" s="2" t="inlineStr">
        <is>
          <t xml:space="preserve">THE GIFTING TRIGGER LOGIC (client refinement)</t>
        </is>
      </c>
      <c r="B13" s="2" t="inlineStr">
        <is>
          <t xml:space="preserve"/>
        </is>
      </c>
    </row>
    <row r="14">
      <c r="A14" s="2" t="inlineStr">
        <is>
          <t xml:space="preserve">Gifting is NOT applied to every booking. A gift fires on a TRIGGER:</t>
        </is>
      </c>
      <c r="B14" s="2" t="inlineStr">
        <is>
          <t xml:space="preserve"/>
        </is>
      </c>
    </row>
    <row r="15">
      <c r="A15" s="2" t="inlineStr">
        <is>
          <t xml:space="preserve">  - Occasion: birthday, anniversary, honeymoon, milestone, first stay, member-flagged date.</t>
        </is>
      </c>
      <c r="B15" s="2" t="inlineStr">
        <is>
          <t xml:space="preserve"/>
        </is>
      </c>
    </row>
    <row r="16">
      <c r="A16" s="2" t="inlineStr">
        <is>
          <t xml:space="preserve">  - Tier: automatic when the member books the top product (e.g. a Royal / top suite).</t>
        </is>
      </c>
      <c r="B16" s="2" t="inlineStr">
        <is>
          <t xml:space="preserve"/>
        </is>
      </c>
    </row>
    <row r="17">
      <c r="A17" s="2" t="inlineStr">
        <is>
          <t xml:space="preserve">The negotiated commission DELTA (over base) is collected on EVERY booking at a selected</t>
        </is>
      </c>
      <c r="B17" s="2" t="inlineStr">
        <is>
          <t xml:space="preserve"/>
        </is>
      </c>
    </row>
    <row r="18">
      <c r="A18" s="2" t="inlineStr">
        <is>
          <t xml:space="preserve">hotel and pools into a gifting budget. Triggered stays DRAW on that pool. The model tests</t>
        </is>
      </c>
      <c r="B18" s="2" t="inlineStr">
        <is>
          <t xml:space="preserve"/>
        </is>
      </c>
    </row>
    <row r="19">
      <c r="A19" s="2" t="inlineStr">
        <is>
          <t xml:space="preserve">whether the pool covers the triggered gifts plus logistics, with margin.</t>
        </is>
      </c>
      <c r="B19" s="2" t="inlineStr">
        <is>
          <t xml:space="preserve"/>
        </is>
      </c>
    </row>
    <row r="20">
      <c r="A20" s="2" t="inlineStr">
        <is>
          <t xml:space="preserve"/>
        </is>
      </c>
      <c r="B20" s="2" t="inlineStr">
        <is>
          <t xml:space="preserve"/>
        </is>
      </c>
    </row>
    <row r="21">
      <c r="A21" s="2" t="inlineStr">
        <is>
          <t xml:space="preserve">BASIS</t>
        </is>
      </c>
      <c r="B21" s="2" t="inlineStr">
        <is>
          <t xml:space="preserve"/>
        </is>
      </c>
    </row>
    <row r="22">
      <c r="A22" s="2" t="inlineStr">
        <is>
          <t xml:space="preserve">Currency: USD (client is America/Chicago). EUR shown beside USD where the market prices in euros.</t>
        </is>
      </c>
      <c r="B22" s="2" t="inlineStr">
        <is>
          <t xml:space="preserve"/>
        </is>
      </c>
    </row>
    <row r="23">
      <c r="A23" s="2" t="inlineStr">
        <is>
          <t xml:space="preserve">Market data: luxury-hotel commission and palace-hotel ADR, Paris reference, verified Sep 2026.</t>
        </is>
      </c>
      <c r="B23" s="2" t="inlineStr">
        <is>
          <t xml:space="preserve"/>
        </is>
      </c>
    </row>
    <row r="24">
      <c r="A24" s="2" t="inlineStr">
        <is>
          <t xml:space="preserve">Commission band: 10-15% standard, ~12% preferred/consortia average; high-demand Paris 17-20%.</t>
        </is>
      </c>
      <c r="B24" s="2" t="inlineStr">
        <is>
          <t xml:space="preserve"/>
        </is>
      </c>
    </row>
    <row r="25">
      <c r="A25" s="2" t="inlineStr">
        <is>
          <t xml:space="preserve">Source: xeni.com (vs ASTA / Host Agency Reviews / Fora, 2026); rield-rm.com Booking.com 2026 guide.</t>
        </is>
      </c>
      <c r="B25" s="2" t="inlineStr">
        <is>
          <t xml:space="preserve"/>
        </is>
      </c>
    </row>
    <row r="26">
      <c r="A26" s="2" t="inlineStr">
        <is>
          <t xml:space="preserve">ADR anchors: Le Bristol Paris live rates (TripAdvisor / KAYAK, Sep 2026).</t>
        </is>
      </c>
      <c r="B26" s="2" t="inlineStr">
        <is>
          <t xml:space="preserve"/>
        </is>
      </c>
    </row>
    <row r="27">
      <c r="A27" s="2" t="inlineStr">
        <is>
          <t xml:space="preserve"/>
        </is>
      </c>
      <c r="B27" s="2" t="inlineStr">
        <is>
          <t xml:space="preserve"/>
        </is>
      </c>
    </row>
    <row r="28">
      <c r="A28" s="2" t="inlineStr">
        <is>
          <t xml:space="preserve">All market-set figures are honest cited ranges, not guesses. Client's own numbers override on entry.</t>
        </is>
      </c>
      <c r="B28" s="2" t="inlineStr">
        <is>
          <t xml:space="preserve"/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1:C44"/>
  <sheetViews>
    <sheetView workbookViewId="0">
      <pane ySplit="1" topLeftCell="A2" activePane="bottomLeft" state="frozen"/>
    </sheetView>
  </sheetViews>
  <sheetFormatPr defaultRowHeight="15"/>
  <cols>
    <col min="1" max="1" width="52" customWidth="1"/>
    <col min="2" max="2" width="12" customWidth="1"/>
    <col min="3" max="3" width="46" customWidth="1"/>
  </cols>
  <sheetData>
    <row r="1" ht="22" customHeight="1">
      <c r="A1" s="1" t="inlineStr">
        <is>
          <t xml:space="preserve">Driver</t>
        </is>
      </c>
      <c r="B1" s="3" t="inlineStr">
        <is>
          <t xml:space="preserve">Value</t>
        </is>
      </c>
      <c r="C1" s="1" t="inlineStr">
        <is>
          <t xml:space="preserve">Unit / Note</t>
        </is>
      </c>
    </row>
    <row r="2">
      <c r="A2" s="2" t="inlineStr">
        <is>
          <t xml:space="preserve">HOTEL CATEGORY ECONOMICS  (per booking)</t>
        </is>
      </c>
      <c r="B2" s="4"/>
      <c r="C2" s="2" t="inlineStr">
        <is>
          <t xml:space="preserve"/>
        </is>
      </c>
    </row>
    <row r="3">
      <c r="A3" s="5" t="inlineStr">
        <is>
          <t xml:space="preserve">Luxury / palatial - avg nightly rate (ADR)</t>
        </is>
      </c>
      <c r="B3" s="6">
        <v>1900</v>
      </c>
      <c r="C3" s="5" t="inlineStr">
        <is>
          <t xml:space="preserve">USD. Le Bristol std room band $1,700-2,300</t>
        </is>
      </c>
    </row>
    <row r="4">
      <c r="A4" s="2" t="inlineStr">
        <is>
          <t xml:space="preserve">Luxury / palatial - nights per stay</t>
        </is>
      </c>
      <c r="B4" s="4">
        <v>3</v>
      </c>
      <c r="C4" s="2" t="inlineStr">
        <is>
          <t xml:space="preserve">nights</t>
        </is>
      </c>
    </row>
    <row r="5">
      <c r="A5" s="5" t="inlineStr">
        <is>
          <t xml:space="preserve">Cool &amp; trendy - avg nightly rate (ADR)</t>
        </is>
      </c>
      <c r="B5" s="6">
        <v>700</v>
      </c>
      <c r="C5" s="5" t="inlineStr">
        <is>
          <t xml:space="preserve">USD</t>
        </is>
      </c>
    </row>
    <row r="6">
      <c r="A6" s="2" t="inlineStr">
        <is>
          <t xml:space="preserve">Cool &amp; trendy - nights per stay</t>
        </is>
      </c>
      <c r="B6" s="4">
        <v>3</v>
      </c>
      <c r="C6" s="2" t="inlineStr">
        <is>
          <t xml:space="preserve">nights</t>
        </is>
      </c>
    </row>
    <row r="7">
      <c r="A7" s="5" t="inlineStr">
        <is>
          <t xml:space="preserve">Special concepts - avg nightly rate (ADR)</t>
        </is>
      </c>
      <c r="B7" s="6">
        <v>1100</v>
      </c>
      <c r="C7" s="5" t="inlineStr">
        <is>
          <t xml:space="preserve">USD. Rare / design / experiential</t>
        </is>
      </c>
    </row>
    <row r="8">
      <c r="A8" s="2" t="inlineStr">
        <is>
          <t xml:space="preserve">Special concepts - nights per stay</t>
        </is>
      </c>
      <c r="B8" s="4">
        <v>3</v>
      </c>
      <c r="C8" s="2" t="inlineStr">
        <is>
          <t xml:space="preserve">nights</t>
        </is>
      </c>
    </row>
    <row r="9">
      <c r="A9" s="5" t="inlineStr">
        <is>
          <t xml:space="preserve">Top-suite booking (tier trigger) - avg total stay value</t>
        </is>
      </c>
      <c r="B9" s="6">
        <v>30000</v>
      </c>
      <c r="C9" s="5" t="inlineStr">
        <is>
          <t xml:space="preserve">USD. e.g. Royal/Presidential suite x nights</t>
        </is>
      </c>
    </row>
    <row r="10">
      <c r="A10" s="2" t="inlineStr">
        <is>
          <t xml:space="preserve"/>
        </is>
      </c>
      <c r="B10" s="4"/>
      <c r="C10" s="2" t="inlineStr">
        <is>
          <t xml:space="preserve"/>
        </is>
      </c>
    </row>
    <row r="11">
      <c r="A11" s="5" t="inlineStr">
        <is>
          <t xml:space="preserve">COMMISSION LADDER</t>
        </is>
      </c>
      <c r="B11" s="6"/>
      <c r="C11" s="5" t="inlineStr">
        <is>
          <t xml:space="preserve"/>
        </is>
      </c>
    </row>
    <row r="12">
      <c r="A12" s="2" t="inlineStr">
        <is>
          <t xml:space="preserve">Base commission rate (preferred/consortia buyer)</t>
        </is>
      </c>
      <c r="B12" s="4">
        <v>0.12</v>
      </c>
      <c r="C12" s="2" t="inlineStr">
        <is>
          <t xml:space="preserve">% of stay value. ~12% preferred avg (cited)</t>
        </is>
      </c>
    </row>
    <row r="13">
      <c r="A13" s="5" t="inlineStr">
        <is>
          <t xml:space="preserve">Negotiated commission rate (panel-selected hotel)</t>
        </is>
      </c>
      <c r="B13" s="6">
        <v>0.18</v>
      </c>
      <c r="C13" s="5" t="inlineStr">
        <is>
          <t xml:space="preserve">% of stay value. Panel leverage; 17-20% Paris band</t>
        </is>
      </c>
    </row>
    <row r="14">
      <c r="A14" s="2" t="inlineStr">
        <is>
          <t xml:space="preserve">Commission delta (negotiated minus base)</t>
        </is>
      </c>
      <c r="B14" s="4">
        <v>0.06</v>
      </c>
      <c r="C14" s="2" t="inlineStr">
        <is>
          <t xml:space="preserve">% - funds the gifting budget pool</t>
        </is>
      </c>
    </row>
    <row r="15">
      <c r="A15" s="5" t="inlineStr">
        <is>
          <t xml:space="preserve"/>
        </is>
      </c>
      <c r="B15" s="6"/>
      <c r="C15" s="5" t="inlineStr">
        <is>
          <t xml:space="preserve"/>
        </is>
      </c>
    </row>
    <row r="16">
      <c r="A16" s="2" t="inlineStr">
        <is>
          <t xml:space="preserve">GIFTING MECHANISM</t>
        </is>
      </c>
      <c r="B16" s="4"/>
      <c r="C16" s="2" t="inlineStr">
        <is>
          <t xml:space="preserve"/>
        </is>
      </c>
    </row>
    <row r="17">
      <c r="A17" s="5" t="inlineStr">
        <is>
          <t xml:space="preserve">Trigger rate - occasion + tier (% of bookings firing a gift)</t>
        </is>
      </c>
      <c r="B17" s="6">
        <v>0.15</v>
      </c>
      <c r="C17" s="5" t="inlineStr">
        <is>
          <t xml:space="preserve">% of all bookings that fire a gift</t>
        </is>
      </c>
    </row>
    <row r="18">
      <c r="A18" s="2" t="inlineStr">
        <is>
          <t xml:space="preserve">Gift product cost (avg, ambassador-supplied)</t>
        </is>
      </c>
      <c r="B18" s="4">
        <v>250</v>
      </c>
      <c r="C18" s="2" t="inlineStr">
        <is>
          <t xml:space="preserve">USD per triggered gift</t>
        </is>
      </c>
    </row>
    <row r="19">
      <c r="A19" s="5" t="inlineStr">
        <is>
          <t xml:space="preserve">Shipping cost per gift</t>
        </is>
      </c>
      <c r="B19" s="6">
        <v>45</v>
      </c>
      <c r="C19" s="5" t="inlineStr">
        <is>
          <t xml:space="preserve">USD</t>
        </is>
      </c>
    </row>
    <row r="20">
      <c r="A20" s="2" t="inlineStr">
        <is>
          <t xml:space="preserve">Packaging + logo card + handling per gift</t>
        </is>
      </c>
      <c r="B20" s="4">
        <v>25</v>
      </c>
      <c r="C20" s="2" t="inlineStr">
        <is>
          <t xml:space="preserve">USD</t>
        </is>
      </c>
    </row>
    <row r="21">
      <c r="A21" s="5" t="inlineStr">
        <is>
          <t xml:space="preserve"/>
        </is>
      </c>
      <c r="B21" s="6"/>
      <c r="C21" s="5" t="inlineStr">
        <is>
          <t xml:space="preserve"/>
        </is>
      </c>
    </row>
    <row r="22">
      <c r="A22" s="2" t="inlineStr">
        <is>
          <t xml:space="preserve">MEMBERSHIP TIERS</t>
        </is>
      </c>
      <c r="B22" s="4"/>
      <c r="C22" s="2" t="inlineStr">
        <is>
          <t xml:space="preserve"/>
        </is>
      </c>
    </row>
    <row r="23">
      <c r="A23" s="5" t="inlineStr">
        <is>
          <t xml:space="preserve">Signature tier - annual fee</t>
        </is>
      </c>
      <c r="B23" s="6">
        <v>2500</v>
      </c>
      <c r="C23" s="5" t="inlineStr">
        <is>
          <t xml:space="preserve">USD / year</t>
        </is>
      </c>
    </row>
    <row r="24">
      <c r="A24" s="2" t="inlineStr">
        <is>
          <t xml:space="preserve">Circle tier - annual fee</t>
        </is>
      </c>
      <c r="B24" s="4">
        <v>7500</v>
      </c>
      <c r="C24" s="2" t="inlineStr">
        <is>
          <t xml:space="preserve">USD / year</t>
        </is>
      </c>
    </row>
    <row r="25">
      <c r="A25" s="5" t="inlineStr">
        <is>
          <t xml:space="preserve">Founding tier - annual fee</t>
        </is>
      </c>
      <c r="B25" s="6">
        <v>20000</v>
      </c>
      <c r="C25" s="5" t="inlineStr">
        <is>
          <t xml:space="preserve">USD / year</t>
        </is>
      </c>
    </row>
    <row r="26">
      <c r="A26" s="2" t="inlineStr">
        <is>
          <t xml:space="preserve">Mix - % of members on Signature</t>
        </is>
      </c>
      <c r="B26" s="4">
        <v>0.6</v>
      </c>
      <c r="C26" s="2" t="inlineStr">
        <is>
          <t xml:space="preserve">% of members</t>
        </is>
      </c>
    </row>
    <row r="27">
      <c r="A27" s="5" t="inlineStr">
        <is>
          <t xml:space="preserve">Mix - % of members on Circle</t>
        </is>
      </c>
      <c r="B27" s="6">
        <v>0.3</v>
      </c>
      <c r="C27" s="5" t="inlineStr">
        <is>
          <t xml:space="preserve">% of members</t>
        </is>
      </c>
    </row>
    <row r="28">
      <c r="A28" s="2" t="inlineStr">
        <is>
          <t xml:space="preserve">Mix - % of members on Founding</t>
        </is>
      </c>
      <c r="B28" s="4">
        <v>0.1</v>
      </c>
      <c r="C28" s="2" t="inlineStr">
        <is>
          <t xml:space="preserve">% of members</t>
        </is>
      </c>
    </row>
    <row r="29">
      <c r="A29" s="5" t="inlineStr">
        <is>
          <t xml:space="preserve"/>
        </is>
      </c>
      <c r="B29" s="6"/>
      <c r="C29" s="5" t="inlineStr">
        <is>
          <t xml:space="preserve"/>
        </is>
      </c>
    </row>
    <row r="30">
      <c r="A30" s="2" t="inlineStr">
        <is>
          <t xml:space="preserve">BEHAVIOR &amp; MIX</t>
        </is>
      </c>
      <c r="B30" s="4"/>
      <c r="C30" s="2" t="inlineStr">
        <is>
          <t xml:space="preserve"/>
        </is>
      </c>
    </row>
    <row r="31">
      <c r="A31" s="5" t="inlineStr">
        <is>
          <t xml:space="preserve">Bookings per member per year</t>
        </is>
      </c>
      <c r="B31" s="6">
        <v>2.5</v>
      </c>
      <c r="C31" s="5" t="inlineStr">
        <is>
          <t xml:space="preserve">bookings</t>
        </is>
      </c>
    </row>
    <row r="32">
      <c r="A32" s="2" t="inlineStr">
        <is>
          <t xml:space="preserve">Member vs non-member - % of portal bookings by members</t>
        </is>
      </c>
      <c r="B32" s="4">
        <v>0.7</v>
      </c>
      <c r="C32" s="2" t="inlineStr">
        <is>
          <t xml:space="preserve">% of bookings from members</t>
        </is>
      </c>
    </row>
    <row r="33">
      <c r="A33" s="5" t="inlineStr">
        <is>
          <t xml:space="preserve">Member-only price markup captured by portal</t>
        </is>
      </c>
      <c r="B33" s="6">
        <v>0</v>
      </c>
      <c r="C33" s="5" t="inlineStr">
        <is>
          <t xml:space="preserve">% - members get better prices, not markup (default 0)</t>
        </is>
      </c>
    </row>
    <row r="34">
      <c r="A34" s="2" t="inlineStr">
        <is>
          <t xml:space="preserve">Non-member added-value amenity cost to portal</t>
        </is>
      </c>
      <c r="B34" s="4">
        <v>40</v>
      </c>
      <c r="C34" s="2" t="inlineStr">
        <is>
          <t xml:space="preserve">USD per non-member booking</t>
        </is>
      </c>
    </row>
    <row r="35">
      <c r="A35" s="5" t="inlineStr">
        <is>
          <t xml:space="preserve">Concierge cost to serve per booking</t>
        </is>
      </c>
      <c r="B35" s="6">
        <v>60</v>
      </c>
      <c r="C35" s="5" t="inlineStr">
        <is>
          <t xml:space="preserve">USD - human + digital concierge, per booking</t>
        </is>
      </c>
    </row>
    <row r="36">
      <c r="A36" s="2" t="inlineStr">
        <is>
          <t xml:space="preserve">Annual cost to serve a member (relationship + platform)</t>
        </is>
      </c>
      <c r="B36" s="4">
        <v>900</v>
      </c>
      <c r="C36" s="2" t="inlineStr">
        <is>
          <t xml:space="preserve">USD / member / year</t>
        </is>
      </c>
    </row>
    <row r="37">
      <c r="A37" s="5" t="inlineStr">
        <is>
          <t xml:space="preserve"/>
        </is>
      </c>
      <c r="B37" s="6"/>
      <c r="C37" s="5" t="inlineStr">
        <is>
          <t xml:space="preserve"/>
        </is>
      </c>
    </row>
    <row r="38">
      <c r="A38" s="2" t="inlineStr">
        <is>
          <t xml:space="preserve">MEMBER LIFECYCLE</t>
        </is>
      </c>
      <c r="B38" s="4"/>
      <c r="C38" s="2" t="inlineStr">
        <is>
          <t xml:space="preserve"/>
        </is>
      </c>
    </row>
    <row r="39">
      <c r="A39" s="5" t="inlineStr">
        <is>
          <t xml:space="preserve">Member acquisition cost (CAC)</t>
        </is>
      </c>
      <c r="B39" s="6">
        <v>1500</v>
      </c>
      <c r="C39" s="5" t="inlineStr">
        <is>
          <t xml:space="preserve">USD per member acquired</t>
        </is>
      </c>
    </row>
    <row r="40">
      <c r="A40" s="2" t="inlineStr">
        <is>
          <t xml:space="preserve">Member annual retention rate</t>
        </is>
      </c>
      <c r="B40" s="4">
        <v>0.8</v>
      </c>
      <c r="C40" s="2" t="inlineStr">
        <is>
          <t xml:space="preserve">% retained year over year</t>
        </is>
      </c>
    </row>
    <row r="41">
      <c r="A41" s="5" t="inlineStr">
        <is>
          <t xml:space="preserve"/>
        </is>
      </c>
      <c r="B41" s="6"/>
      <c r="C41" s="5" t="inlineStr">
        <is>
          <t xml:space="preserve"/>
        </is>
      </c>
    </row>
    <row r="42">
      <c r="A42" s="2" t="inlineStr">
        <is>
          <t xml:space="preserve">3-YEAR GROWTH DRIVERS</t>
        </is>
      </c>
      <c r="B42" s="4"/>
      <c r="C42" s="2" t="inlineStr">
        <is>
          <t xml:space="preserve"/>
        </is>
      </c>
    </row>
    <row r="43">
      <c r="A43" s="5" t="inlineStr">
        <is>
          <t xml:space="preserve">Members at end of Quarter 1</t>
        </is>
      </c>
      <c r="B43" s="6">
        <v>120</v>
      </c>
      <c r="C43" s="5" t="inlineStr">
        <is>
          <t xml:space="preserve">members</t>
        </is>
      </c>
    </row>
    <row r="44">
      <c r="A44" s="2" t="inlineStr">
        <is>
          <t xml:space="preserve">Quarterly member growth rate</t>
        </is>
      </c>
      <c r="B44" s="4">
        <v>0.22</v>
      </c>
      <c r="C44" s="2" t="inlineStr">
        <is>
          <t xml:space="preserve">% net new per quarter</t>
        </is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8" customWidth="1"/>
    <col min="3" max="3" width="9" customWidth="1"/>
    <col min="4" max="4" width="13" customWidth="1"/>
    <col min="5" max="5" width="13" customWidth="1"/>
    <col min="6" max="6" width="19" customWidth="1"/>
    <col min="7" max="7" width="23" customWidth="1"/>
  </cols>
  <sheetData>
    <row r="1" ht="22" customHeight="1">
      <c r="A1" s="1" t="inlineStr">
        <is>
          <t xml:space="preserve">Hotel category</t>
        </is>
      </c>
      <c r="B1" s="3" t="inlineStr">
        <is>
          <t xml:space="preserve">ADR</t>
        </is>
      </c>
      <c r="C1" s="3" t="inlineStr">
        <is>
          <t xml:space="preserve">Nights</t>
        </is>
      </c>
      <c r="D1" s="3" t="inlineStr">
        <is>
          <t xml:space="preserve">Stay value</t>
        </is>
      </c>
      <c r="E1" s="3" t="inlineStr">
        <is>
          <t xml:space="preserve">Base comm.</t>
        </is>
      </c>
      <c r="F1" s="3" t="inlineStr">
        <is>
          <t xml:space="preserve">Negotiated comm.</t>
        </is>
      </c>
      <c r="G1" s="3" t="inlineStr">
        <is>
          <t xml:space="preserve">Delta (gifting pool)</t>
        </is>
      </c>
    </row>
    <row r="2">
      <c r="A2" s="2" t="inlineStr">
        <is>
          <t xml:space="preserve">Luxury / palatial</t>
        </is>
      </c>
      <c r="B2" s="7">
        <f>Assumptions!B3</f>
      </c>
      <c r="C2" s="4">
        <f>Assumptions!B4</f>
      </c>
      <c r="D2" s="7">
        <f>B2*C2</f>
      </c>
      <c r="E2" s="7">
        <f>D2*Assumptions!B12</f>
      </c>
      <c r="F2" s="7">
        <f>D2*Assumptions!B13</f>
      </c>
      <c r="G2" s="7">
        <f>D2*Assumptions!B14</f>
      </c>
    </row>
    <row r="3">
      <c r="A3" s="5" t="inlineStr">
        <is>
          <t xml:space="preserve">Cool &amp; trendy</t>
        </is>
      </c>
      <c r="B3" s="8">
        <f>Assumptions!B5</f>
      </c>
      <c r="C3" s="6">
        <f>Assumptions!B6</f>
      </c>
      <c r="D3" s="8">
        <f>B3*C3</f>
      </c>
      <c r="E3" s="8">
        <f>D3*Assumptions!B12</f>
      </c>
      <c r="F3" s="8">
        <f>D3*Assumptions!B13</f>
      </c>
      <c r="G3" s="8">
        <f>D3*Assumptions!B14</f>
      </c>
    </row>
    <row r="4">
      <c r="A4" s="2" t="inlineStr">
        <is>
          <t xml:space="preserve">Special concepts</t>
        </is>
      </c>
      <c r="B4" s="7">
        <f>Assumptions!B7</f>
      </c>
      <c r="C4" s="4">
        <f>Assumptions!B8</f>
      </c>
      <c r="D4" s="7">
        <f>B4*C4</f>
      </c>
      <c r="E4" s="7">
        <f>D4*Assumptions!B12</f>
      </c>
      <c r="F4" s="7">
        <f>D4*Assumptions!B13</f>
      </c>
      <c r="G4" s="7">
        <f>D4*Assumptions!B14</f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pane ySplit="1" topLeftCell="A2" activePane="bottomLeft" state="frozen"/>
    </sheetView>
  </sheetViews>
  <sheetFormatPr defaultRowHeight="15"/>
  <cols>
    <col min="1" max="1" width="50" customWidth="1"/>
    <col min="2" max="2" width="8" customWidth="1"/>
    <col min="3" max="3" width="40" customWidth="1"/>
  </cols>
  <sheetData>
    <row r="1" ht="22" customHeight="1">
      <c r="A1" s="1" t="inlineStr">
        <is>
          <t xml:space="preserve">Metric</t>
        </is>
      </c>
      <c r="B1" s="3" t="inlineStr">
        <is>
          <t xml:space="preserve">Value</t>
        </is>
      </c>
      <c r="C1" s="1" t="inlineStr">
        <is>
          <t xml:space="preserve">Note</t>
        </is>
      </c>
    </row>
    <row r="2">
      <c r="A2" s="2" t="inlineStr">
        <is>
          <t xml:space="preserve">THE CLAIM: the negotiated commission delta funds the triggered gifts.</t>
        </is>
      </c>
      <c r="B2" s="9"/>
      <c r="C2" s="2" t="inlineStr">
        <is>
          <t xml:space="preserve"/>
        </is>
      </c>
    </row>
    <row r="3">
      <c r="A3" s="5" t="inlineStr">
        <is>
          <t xml:space="preserve"/>
        </is>
      </c>
      <c r="B3" s="10"/>
      <c r="C3" s="5" t="inlineStr">
        <is>
          <t xml:space="preserve"/>
        </is>
      </c>
    </row>
    <row r="4">
      <c r="A4" s="2" t="inlineStr">
        <is>
          <t xml:space="preserve">PER TRIGGERED GIFT</t>
        </is>
      </c>
      <c r="B4" s="9"/>
      <c r="C4" s="2" t="inlineStr">
        <is>
          <t xml:space="preserve"/>
        </is>
      </c>
    </row>
    <row r="5">
      <c r="A5" s="5" t="inlineStr">
        <is>
          <t xml:space="preserve">Gift product cost</t>
        </is>
      </c>
      <c r="B5" s="10">
        <f>Assumptions!B18</f>
      </c>
      <c r="C5" s="5" t="inlineStr">
        <is>
          <t xml:space="preserve">ambassador-supplied</t>
        </is>
      </c>
    </row>
    <row r="6">
      <c r="A6" s="2" t="inlineStr">
        <is>
          <t xml:space="preserve">Shipping</t>
        </is>
      </c>
      <c r="B6" s="9">
        <f>Assumptions!B19</f>
      </c>
      <c r="C6" s="2" t="inlineStr">
        <is>
          <t xml:space="preserve"/>
        </is>
      </c>
    </row>
    <row r="7">
      <c r="A7" s="5" t="inlineStr">
        <is>
          <t xml:space="preserve">Packaging + logo card + handling</t>
        </is>
      </c>
      <c r="B7" s="10">
        <f>Assumptions!B20</f>
      </c>
      <c r="C7" s="5" t="inlineStr">
        <is>
          <t xml:space="preserve"/>
        </is>
      </c>
    </row>
    <row r="8">
      <c r="A8" s="2" t="inlineStr">
        <is>
          <t xml:space="preserve">Total cost per triggered gift (product + logistics)</t>
        </is>
      </c>
      <c r="B8" s="9">
        <f>B5+B6+B7</f>
      </c>
      <c r="C8" s="2" t="inlineStr">
        <is>
          <t xml:space="preserve">the fully loaded gift cost</t>
        </is>
      </c>
    </row>
    <row r="9">
      <c r="A9" s="5" t="inlineStr">
        <is>
          <t xml:space="preserve"/>
        </is>
      </c>
      <c r="B9" s="10"/>
      <c r="C9" s="5" t="inlineStr">
        <is>
          <t xml:space="preserve"/>
        </is>
      </c>
    </row>
    <row r="10">
      <c r="A10" s="2" t="inlineStr">
        <is>
          <t xml:space="preserve">POOL vs DRAW  (blended across categories, per booking)</t>
        </is>
      </c>
      <c r="B10" s="9"/>
      <c r="C10" s="2" t="inlineStr">
        <is>
          <t xml:space="preserve"/>
        </is>
      </c>
    </row>
    <row r="11">
      <c r="A11" s="5" t="inlineStr">
        <is>
          <t xml:space="preserve">Gifting budget POOL per booking (avg commission delta)</t>
        </is>
      </c>
      <c r="B11" s="10">
        <f>AVERAGE('Category Economics'!G2:G4)</f>
      </c>
      <c r="C11" s="5" t="inlineStr">
        <is>
          <t xml:space="preserve">delta collected on EVERY booking</t>
        </is>
      </c>
    </row>
    <row r="12">
      <c r="A12" s="2" t="inlineStr">
        <is>
          <t xml:space="preserve">Expected gift DRAW per booking (trigger rate x cost per gift)</t>
        </is>
      </c>
      <c r="B12" s="9">
        <f>Assumptions!B17*B8</f>
      </c>
      <c r="C12" s="2" t="inlineStr">
        <is>
          <t xml:space="preserve">only triggered stays draw</t>
        </is>
      </c>
    </row>
    <row r="13">
      <c r="A13" s="5" t="inlineStr">
        <is>
          <t xml:space="preserve">Surplus / (deficit) per booking</t>
        </is>
      </c>
      <c r="B13" s="10">
        <f>B11-B12</f>
      </c>
      <c r="C13" s="5" t="inlineStr">
        <is>
          <t xml:space="preserve">pool minus draw</t>
        </is>
      </c>
    </row>
    <row r="14">
      <c r="A14" s="2" t="inlineStr">
        <is>
          <t xml:space="preserve">Coverage ratio (pool / draw)</t>
        </is>
      </c>
      <c r="B14" s="9">
        <f>B11/B12</f>
      </c>
      <c r="C14" s="2" t="inlineStr">
        <is>
          <t xml:space="preserve">&gt; 1.0 means the delta covers gifting with margin</t>
        </is>
      </c>
    </row>
    <row r="15">
      <c r="A15" s="5" t="inlineStr">
        <is>
          <t xml:space="preserve"/>
        </is>
      </c>
      <c r="B15" s="10"/>
      <c r="C15" s="5" t="inlineStr">
        <is>
          <t xml:space="preserve"/>
        </is>
      </c>
    </row>
    <row r="16">
      <c r="A16" s="2" t="inlineStr">
        <is>
          <t xml:space="preserve">STRESS: break-even trigger rate</t>
        </is>
      </c>
      <c r="B16" s="9"/>
      <c r="C16" s="2" t="inlineStr">
        <is>
          <t xml:space="preserve"/>
        </is>
      </c>
    </row>
    <row r="17">
      <c r="A17" s="5" t="inlineStr">
        <is>
          <t xml:space="preserve">Trigger rate at which pool exactly funds the draw</t>
        </is>
      </c>
      <c r="B17" s="10">
        <f>B11/B8</f>
      </c>
      <c r="C17" s="5" t="inlineStr">
        <is>
          <t xml:space="preserve">above this, the delta no longer covers gifts</t>
        </is>
      </c>
    </row>
    <row r="18">
      <c r="A18" s="2" t="inlineStr">
        <is>
          <t xml:space="preserve">Headroom vs current trigger rate</t>
        </is>
      </c>
      <c r="B18" s="9">
        <f>B17-Assumptions!B17</f>
      </c>
      <c r="C18" s="2" t="inlineStr">
        <is>
          <t xml:space="preserve">cushion before the pool runs dry</t>
        </is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9" customWidth="1"/>
    <col min="3" max="3" width="13" customWidth="1"/>
  </cols>
  <sheetData>
    <row r="1" ht="22" customHeight="1">
      <c r="A1" s="1" t="inlineStr">
        <is>
          <t xml:space="preserve">Per-booking line</t>
        </is>
      </c>
      <c r="B1" s="3" t="inlineStr">
        <is>
          <t xml:space="preserve">Member</t>
        </is>
      </c>
      <c r="C1" s="3" t="inlineStr">
        <is>
          <t xml:space="preserve">Non-member</t>
        </is>
      </c>
    </row>
    <row r="2">
      <c r="A2" s="2" t="inlineStr">
        <is>
          <t xml:space="preserve">Avg stay value (blended across categories)</t>
        </is>
      </c>
      <c r="B2" s="9">
        <f>AVERAGE('Category Economics'!D2:D4)</f>
      </c>
      <c r="C2" s="9">
        <f>AVERAGE('Category Economics'!D2:D4)</f>
      </c>
    </row>
    <row r="3">
      <c r="A3" s="5" t="inlineStr">
        <is>
          <t xml:space="preserve">Portal revenue - negotiated commission</t>
        </is>
      </c>
      <c r="B3" s="10">
        <f>B2*Assumptions!B13</f>
      </c>
      <c r="C3" s="10">
        <f>C2*Assumptions!B13</f>
      </c>
    </row>
    <row r="4">
      <c r="A4" s="2" t="inlineStr">
        <is>
          <t xml:space="preserve">Portal revenue - member price markup</t>
        </is>
      </c>
      <c r="B4" s="9">
        <f>B2*Assumptions!B33</f>
      </c>
      <c r="C4" s="9">
        <f>0</f>
      </c>
    </row>
    <row r="5">
      <c r="A5" s="5" t="inlineStr">
        <is>
          <t xml:space="preserve">Total portal revenue per booking</t>
        </is>
      </c>
      <c r="B5" s="10">
        <f>B3+B4</f>
      </c>
      <c r="C5" s="10">
        <f>C3+C4</f>
      </c>
    </row>
    <row r="6">
      <c r="A6" s="2" t="inlineStr">
        <is>
          <t xml:space="preserve">Less: expected gifting cost (trigger rate x cost per gift)</t>
        </is>
      </c>
      <c r="B6" s="9">
        <f>-Assumptions!B17*('Gifting Budget Mechanism'!B8)</f>
      </c>
      <c r="C6" s="9">
        <f>-Assumptions!B17*('Gifting Budget Mechanism'!B8)</f>
      </c>
    </row>
    <row r="7">
      <c r="A7" s="5" t="inlineStr">
        <is>
          <t xml:space="preserve">Less: concierge cost to serve</t>
        </is>
      </c>
      <c r="B7" s="10">
        <f>-Assumptions!B35</f>
      </c>
      <c r="C7" s="10">
        <f>-Assumptions!B35</f>
      </c>
    </row>
    <row r="8">
      <c r="A8" s="2" t="inlineStr">
        <is>
          <t xml:space="preserve">Less: non-member added-value amenity cost</t>
        </is>
      </c>
      <c r="B8" s="9">
        <f>0</f>
      </c>
      <c r="C8" s="9">
        <f>-Assumptions!B34</f>
      </c>
    </row>
    <row r="9">
      <c r="A9" s="5" t="inlineStr">
        <is>
          <t xml:space="preserve">Contribution per booking</t>
        </is>
      </c>
      <c r="B9" s="10">
        <f>B5+B6+B7+B8</f>
      </c>
      <c r="C9" s="10">
        <f>C5+C6+C7+C8</f>
      </c>
    </row>
  </sheetData>
</worksheet>
</file>

<file path=xl/worksheets/sheet6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pane ySplit="1" topLeftCell="A2" activePane="bottomLeft" state="frozen"/>
    </sheetView>
  </sheetViews>
  <sheetFormatPr defaultRowHeight="15"/>
  <cols>
    <col min="1" max="1" width="30" customWidth="1"/>
    <col min="2" max="2" width="13" customWidth="1"/>
    <col min="3" max="3" width="8" customWidth="1"/>
    <col min="4" max="4" width="15" customWidth="1"/>
  </cols>
  <sheetData>
    <row r="1" ht="22" customHeight="1">
      <c r="A1" s="1" t="inlineStr">
        <is>
          <t xml:space="preserve">Membership tier</t>
        </is>
      </c>
      <c r="B1" s="3" t="inlineStr">
        <is>
          <t xml:space="preserve">Annual fee</t>
        </is>
      </c>
      <c r="C1" s="3" t="inlineStr">
        <is>
          <t xml:space="preserve">Mix %</t>
        </is>
      </c>
      <c r="D1" s="3" t="inlineStr">
        <is>
          <t xml:space="preserve">Weighted fee</t>
        </is>
      </c>
    </row>
    <row r="2">
      <c r="A2" s="2" t="inlineStr">
        <is>
          <t xml:space="preserve">Signature</t>
        </is>
      </c>
      <c r="B2" s="7">
        <f>Assumptions!B23</f>
      </c>
      <c r="C2" s="11">
        <f>Assumptions!B26</f>
      </c>
      <c r="D2" s="7">
        <f>B2*C2</f>
      </c>
    </row>
    <row r="3">
      <c r="A3" s="5" t="inlineStr">
        <is>
          <t xml:space="preserve">Circle</t>
        </is>
      </c>
      <c r="B3" s="8">
        <f>Assumptions!B24</f>
      </c>
      <c r="C3" s="12">
        <f>Assumptions!B27</f>
      </c>
      <c r="D3" s="8">
        <f>B3*C3</f>
      </c>
    </row>
    <row r="4">
      <c r="A4" s="2" t="inlineStr">
        <is>
          <t xml:space="preserve">Founding</t>
        </is>
      </c>
      <c r="B4" s="7">
        <f>Assumptions!B25</f>
      </c>
      <c r="C4" s="11">
        <f>Assumptions!B28</f>
      </c>
      <c r="D4" s="7">
        <f>B4*C4</f>
      </c>
    </row>
    <row r="5">
      <c r="A5" s="5" t="inlineStr">
        <is>
          <t xml:space="preserve">Blended annual fee per member</t>
        </is>
      </c>
      <c r="B5" s="8"/>
      <c r="C5" s="12"/>
      <c r="D5" s="8">
        <f>D2+D3+D4</f>
      </c>
    </row>
    <row r="6">
      <c r="A6" s="2" t="inlineStr">
        <is>
          <t xml:space="preserve">Annual cost to serve a member</t>
        </is>
      </c>
      <c r="B6" s="7"/>
      <c r="C6" s="11"/>
      <c r="D6" s="7">
        <f>Assumptions!B36</f>
      </c>
    </row>
    <row r="7">
      <c r="A7" s="5" t="inlineStr">
        <is>
          <t xml:space="preserve">Booking contribution per member per year</t>
        </is>
      </c>
      <c r="B7" s="8"/>
      <c r="C7" s="12"/>
      <c r="D7" s="8">
        <f>Assumptions!B31*Assumptions!B32*'Unit Economics'!B9</f>
      </c>
    </row>
    <row r="8">
      <c r="A8" s="2" t="inlineStr">
        <is>
          <t xml:space="preserve">Total annual gross profit per member</t>
        </is>
      </c>
      <c r="B8" s="7"/>
      <c r="C8" s="11"/>
      <c r="D8" s="7">
        <f>D5-D6+D7</f>
      </c>
    </row>
    <row r="9">
      <c r="A9" s="5" t="inlineStr">
        <is>
          <t xml:space="preserve">Member acquisition cost (CAC)</t>
        </is>
      </c>
      <c r="B9" s="8"/>
      <c r="C9" s="12"/>
      <c r="D9" s="8">
        <f>Assumptions!B39</f>
      </c>
    </row>
    <row r="10">
      <c r="A10" s="2" t="inlineStr">
        <is>
          <t xml:space="preserve">Avg member lifetime (years, 1 / (1 - retention))</t>
        </is>
      </c>
      <c r="B10" s="7"/>
      <c r="C10" s="11"/>
      <c r="D10" s="7">
        <f>1/(1-Assumptions!B40)</f>
      </c>
    </row>
    <row r="11">
      <c r="A11" s="5" t="inlineStr">
        <is>
          <t xml:space="preserve">Member lifetime value (LTV)</t>
        </is>
      </c>
      <c r="B11" s="8"/>
      <c r="C11" s="12"/>
      <c r="D11" s="8">
        <f>D8*D10</f>
      </c>
    </row>
    <row r="12">
      <c r="A12" s="2" t="inlineStr">
        <is>
          <t xml:space="preserve">LTV / CAC ratio</t>
        </is>
      </c>
      <c r="B12" s="7"/>
      <c r="C12" s="11"/>
      <c r="D12" s="7">
        <f>D11/D9</f>
      </c>
    </row>
  </sheetData>
</worksheet>
</file>

<file path=xl/worksheets/sheet7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pane xSplit="1" ySplit="1" topLeftCell="B2" activePane="bottomRight" state="frozen"/>
    </sheetView>
  </sheetViews>
  <sheetFormatPr defaultRowHeight="15"/>
  <cols>
    <col min="1" max="1" width="34" customWidth="1"/>
    <col min="2" max="2" width="13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</cols>
  <sheetData>
    <row r="1" ht="22" customHeight="1">
      <c r="A1" s="1" t="inlineStr">
        <is>
          <t xml:space="preserve">Quarter</t>
        </is>
      </c>
      <c r="B1" s="3" t="inlineStr">
        <is>
          <t xml:space="preserve">Q1</t>
        </is>
      </c>
      <c r="C1" s="3" t="inlineStr">
        <is>
          <t xml:space="preserve">Q2</t>
        </is>
      </c>
      <c r="D1" s="3" t="inlineStr">
        <is>
          <t xml:space="preserve">Q3</t>
        </is>
      </c>
      <c r="E1" s="3" t="inlineStr">
        <is>
          <t xml:space="preserve">Q4</t>
        </is>
      </c>
      <c r="F1" s="3" t="inlineStr">
        <is>
          <t xml:space="preserve">Q5</t>
        </is>
      </c>
      <c r="G1" s="3" t="inlineStr">
        <is>
          <t xml:space="preserve">Q6</t>
        </is>
      </c>
      <c r="H1" s="3" t="inlineStr">
        <is>
          <t xml:space="preserve">Q7</t>
        </is>
      </c>
      <c r="I1" s="3" t="inlineStr">
        <is>
          <t xml:space="preserve">Q8</t>
        </is>
      </c>
      <c r="J1" s="3" t="inlineStr">
        <is>
          <t xml:space="preserve">Q9</t>
        </is>
      </c>
      <c r="K1" s="3" t="inlineStr">
        <is>
          <t xml:space="preserve">Q10</t>
        </is>
      </c>
      <c r="L1" s="3" t="inlineStr">
        <is>
          <t xml:space="preserve">Q11</t>
        </is>
      </c>
      <c r="M1" s="3" t="inlineStr">
        <is>
          <t xml:space="preserve">Q12</t>
        </is>
      </c>
    </row>
    <row r="2">
      <c r="A2" s="2" t="inlineStr">
        <is>
          <t xml:space="preserve">Members (end of quarter)</t>
        </is>
      </c>
      <c r="B2" s="13">
        <f>Assumptions!B43</f>
      </c>
      <c r="C2" s="13">
        <f>B2*(1+Assumptions!B44)</f>
      </c>
      <c r="D2" s="13">
        <f>C2*(1+Assumptions!B44)</f>
      </c>
      <c r="E2" s="13">
        <f>D2*(1+Assumptions!B44)</f>
      </c>
      <c r="F2" s="13">
        <f>E2*(1+Assumptions!B44)</f>
      </c>
      <c r="G2" s="13">
        <f>F2*(1+Assumptions!B44)</f>
      </c>
      <c r="H2" s="13">
        <f>G2*(1+Assumptions!B44)</f>
      </c>
      <c r="I2" s="13">
        <f>H2*(1+Assumptions!B44)</f>
      </c>
      <c r="J2" s="13">
        <f>I2*(1+Assumptions!B44)</f>
      </c>
      <c r="K2" s="13">
        <f>J2*(1+Assumptions!B44)</f>
      </c>
      <c r="L2" s="13">
        <f>K2*(1+Assumptions!B44)</f>
      </c>
      <c r="M2" s="13">
        <f>L2*(1+Assumptions!B44)</f>
      </c>
    </row>
    <row r="3">
      <c r="A3" s="5" t="inlineStr">
        <is>
          <t xml:space="preserve">Bookings in quarter</t>
        </is>
      </c>
      <c r="B3" s="14">
        <f>B2*Assumptions!B31/4</f>
      </c>
      <c r="C3" s="14">
        <f>C2*Assumptions!B31/4</f>
      </c>
      <c r="D3" s="14">
        <f>D2*Assumptions!B31/4</f>
      </c>
      <c r="E3" s="14">
        <f>E2*Assumptions!B31/4</f>
      </c>
      <c r="F3" s="14">
        <f>F2*Assumptions!B31/4</f>
      </c>
      <c r="G3" s="14">
        <f>G2*Assumptions!B31/4</f>
      </c>
      <c r="H3" s="14">
        <f>H2*Assumptions!B31/4</f>
      </c>
      <c r="I3" s="14">
        <f>I2*Assumptions!B31/4</f>
      </c>
      <c r="J3" s="14">
        <f>J2*Assumptions!B31/4</f>
      </c>
      <c r="K3" s="14">
        <f>K2*Assumptions!B31/4</f>
      </c>
      <c r="L3" s="14">
        <f>L2*Assumptions!B31/4</f>
      </c>
      <c r="M3" s="14">
        <f>M2*Assumptions!B31/4</f>
      </c>
    </row>
    <row r="4">
      <c r="A4" s="2" t="inlineStr">
        <is>
          <t xml:space="preserve">Membership fee revenue ($)</t>
        </is>
      </c>
      <c r="B4" s="7">
        <f>B2*'Membership Economics'!D5/4</f>
      </c>
      <c r="C4" s="7">
        <f>C2*'Membership Economics'!D5/4</f>
      </c>
      <c r="D4" s="7">
        <f>D2*'Membership Economics'!D5/4</f>
      </c>
      <c r="E4" s="7">
        <f>E2*'Membership Economics'!D5/4</f>
      </c>
      <c r="F4" s="7">
        <f>F2*'Membership Economics'!D5/4</f>
      </c>
      <c r="G4" s="7">
        <f>G2*'Membership Economics'!D5/4</f>
      </c>
      <c r="H4" s="7">
        <f>H2*'Membership Economics'!D5/4</f>
      </c>
      <c r="I4" s="7">
        <f>I2*'Membership Economics'!D5/4</f>
      </c>
      <c r="J4" s="7">
        <f>J2*'Membership Economics'!D5/4</f>
      </c>
      <c r="K4" s="7">
        <f>K2*'Membership Economics'!D5/4</f>
      </c>
      <c r="L4" s="7">
        <f>L2*'Membership Economics'!D5/4</f>
      </c>
      <c r="M4" s="7">
        <f>M2*'Membership Economics'!D5/4</f>
      </c>
    </row>
    <row r="5">
      <c r="A5" s="5" t="inlineStr">
        <is>
          <t xml:space="preserve">Commission revenue ($)</t>
        </is>
      </c>
      <c r="B5" s="8">
        <f>B3*'Unit Economics'!B3</f>
      </c>
      <c r="C5" s="8">
        <f>C3*'Unit Economics'!B3</f>
      </c>
      <c r="D5" s="8">
        <f>D3*'Unit Economics'!B3</f>
      </c>
      <c r="E5" s="8">
        <f>E3*'Unit Economics'!B3</f>
      </c>
      <c r="F5" s="8">
        <f>F3*'Unit Economics'!B3</f>
      </c>
      <c r="G5" s="8">
        <f>G3*'Unit Economics'!B3</f>
      </c>
      <c r="H5" s="8">
        <f>H3*'Unit Economics'!B3</f>
      </c>
      <c r="I5" s="8">
        <f>I3*'Unit Economics'!B3</f>
      </c>
      <c r="J5" s="8">
        <f>J3*'Unit Economics'!B3</f>
      </c>
      <c r="K5" s="8">
        <f>K3*'Unit Economics'!B3</f>
      </c>
      <c r="L5" s="8">
        <f>L3*'Unit Economics'!B3</f>
      </c>
      <c r="M5" s="8">
        <f>M3*'Unit Economics'!B3</f>
      </c>
    </row>
    <row r="6">
      <c r="A6" s="2" t="inlineStr">
        <is>
          <t xml:space="preserve">Total revenue ($)</t>
        </is>
      </c>
      <c r="B6" s="7">
        <f>B4+B5</f>
      </c>
      <c r="C6" s="7">
        <f>C4+C5</f>
      </c>
      <c r="D6" s="7">
        <f>D4+D5</f>
      </c>
      <c r="E6" s="7">
        <f>E4+E5</f>
      </c>
      <c r="F6" s="7">
        <f>F4+F5</f>
      </c>
      <c r="G6" s="7">
        <f>G4+G5</f>
      </c>
      <c r="H6" s="7">
        <f>H4+H5</f>
      </c>
      <c r="I6" s="7">
        <f>I4+I5</f>
      </c>
      <c r="J6" s="7">
        <f>J4+J5</f>
      </c>
      <c r="K6" s="7">
        <f>K4+K5</f>
      </c>
      <c r="L6" s="7">
        <f>L4+L5</f>
      </c>
      <c r="M6" s="7">
        <f>M4+M5</f>
      </c>
    </row>
    <row r="7">
      <c r="A7" s="5" t="inlineStr">
        <is>
          <t xml:space="preserve">Gifting spend ($)</t>
        </is>
      </c>
      <c r="B7" s="8">
        <f>B3*Assumptions!B17*'Gifting Budget Mechanism'!B8</f>
      </c>
      <c r="C7" s="8">
        <f>C3*Assumptions!B17*'Gifting Budget Mechanism'!B8</f>
      </c>
      <c r="D7" s="8">
        <f>D3*Assumptions!B17*'Gifting Budget Mechanism'!B8</f>
      </c>
      <c r="E7" s="8">
        <f>E3*Assumptions!B17*'Gifting Budget Mechanism'!B8</f>
      </c>
      <c r="F7" s="8">
        <f>F3*Assumptions!B17*'Gifting Budget Mechanism'!B8</f>
      </c>
      <c r="G7" s="8">
        <f>G3*Assumptions!B17*'Gifting Budget Mechanism'!B8</f>
      </c>
      <c r="H7" s="8">
        <f>H3*Assumptions!B17*'Gifting Budget Mechanism'!B8</f>
      </c>
      <c r="I7" s="8">
        <f>I3*Assumptions!B17*'Gifting Budget Mechanism'!B8</f>
      </c>
      <c r="J7" s="8">
        <f>J3*Assumptions!B17*'Gifting Budget Mechanism'!B8</f>
      </c>
      <c r="K7" s="8">
        <f>K3*Assumptions!B17*'Gifting Budget Mechanism'!B8</f>
      </c>
      <c r="L7" s="8">
        <f>L3*Assumptions!B17*'Gifting Budget Mechanism'!B8</f>
      </c>
      <c r="M7" s="8">
        <f>M3*Assumptions!B17*'Gifting Budget Mechanism'!B8</f>
      </c>
    </row>
    <row r="8">
      <c r="A8" s="2" t="inlineStr">
        <is>
          <t xml:space="preserve">Concierge cost ($)</t>
        </is>
      </c>
      <c r="B8" s="7">
        <f>B3*Assumptions!B35</f>
      </c>
      <c r="C8" s="7">
        <f>C3*Assumptions!B35</f>
      </c>
      <c r="D8" s="7">
        <f>D3*Assumptions!B35</f>
      </c>
      <c r="E8" s="7">
        <f>E3*Assumptions!B35</f>
      </c>
      <c r="F8" s="7">
        <f>F3*Assumptions!B35</f>
      </c>
      <c r="G8" s="7">
        <f>G3*Assumptions!B35</f>
      </c>
      <c r="H8" s="7">
        <f>H3*Assumptions!B35</f>
      </c>
      <c r="I8" s="7">
        <f>I3*Assumptions!B35</f>
      </c>
      <c r="J8" s="7">
        <f>J3*Assumptions!B35</f>
      </c>
      <c r="K8" s="7">
        <f>K3*Assumptions!B35</f>
      </c>
      <c r="L8" s="7">
        <f>L3*Assumptions!B35</f>
      </c>
      <c r="M8" s="7">
        <f>M3*Assumptions!B35</f>
      </c>
    </row>
    <row r="9">
      <c r="A9" s="5" t="inlineStr">
        <is>
          <t xml:space="preserve">Cost to serve members ($)</t>
        </is>
      </c>
      <c r="B9" s="8">
        <f>B2*Assumptions!B36/4</f>
      </c>
      <c r="C9" s="8">
        <f>C2*Assumptions!B36/4</f>
      </c>
      <c r="D9" s="8">
        <f>D2*Assumptions!B36/4</f>
      </c>
      <c r="E9" s="8">
        <f>E2*Assumptions!B36/4</f>
      </c>
      <c r="F9" s="8">
        <f>F2*Assumptions!B36/4</f>
      </c>
      <c r="G9" s="8">
        <f>G2*Assumptions!B36/4</f>
      </c>
      <c r="H9" s="8">
        <f>H2*Assumptions!B36/4</f>
      </c>
      <c r="I9" s="8">
        <f>I2*Assumptions!B36/4</f>
      </c>
      <c r="J9" s="8">
        <f>J2*Assumptions!B36/4</f>
      </c>
      <c r="K9" s="8">
        <f>K2*Assumptions!B36/4</f>
      </c>
      <c r="L9" s="8">
        <f>L2*Assumptions!B36/4</f>
      </c>
      <c r="M9" s="8">
        <f>M2*Assumptions!B36/4</f>
      </c>
    </row>
    <row r="10">
      <c r="A10" s="2" t="inlineStr">
        <is>
          <t xml:space="preserve">Gross profit ($)</t>
        </is>
      </c>
      <c r="B10" s="7">
        <f>B6-B7-B8-B9</f>
      </c>
      <c r="C10" s="7">
        <f>C6-C7-C8-C9</f>
      </c>
      <c r="D10" s="7">
        <f>D6-D7-D8-D9</f>
      </c>
      <c r="E10" s="7">
        <f>E6-E7-E8-E9</f>
      </c>
      <c r="F10" s="7">
        <f>F6-F7-F8-F9</f>
      </c>
      <c r="G10" s="7">
        <f>G6-G7-G8-G9</f>
      </c>
      <c r="H10" s="7">
        <f>H6-H7-H8-H9</f>
      </c>
      <c r="I10" s="7">
        <f>I6-I7-I8-I9</f>
      </c>
      <c r="J10" s="7">
        <f>J6-J7-J8-J9</f>
      </c>
      <c r="K10" s="7">
        <f>K6-K7-K8-K9</f>
      </c>
      <c r="L10" s="7">
        <f>L6-L7-L8-L9</f>
      </c>
      <c r="M10" s="7">
        <f>M6-M7-M8-M9</f>
      </c>
    </row>
    <row r="11">
      <c r="A11" s="5" t="inlineStr">
        <is>
          <t xml:space="preserve">Gross margin (%)</t>
        </is>
      </c>
      <c r="B11" s="12">
        <f>B10/B6</f>
      </c>
      <c r="C11" s="12">
        <f>C10/C6</f>
      </c>
      <c r="D11" s="12">
        <f>D10/D6</f>
      </c>
      <c r="E11" s="12">
        <f>E10/E6</f>
      </c>
      <c r="F11" s="12">
        <f>F10/F6</f>
      </c>
      <c r="G11" s="12">
        <f>G10/G6</f>
      </c>
      <c r="H11" s="12">
        <f>H10/H6</f>
      </c>
      <c r="I11" s="12">
        <f>I10/I6</f>
      </c>
      <c r="J11" s="12">
        <f>J10/J6</f>
      </c>
      <c r="K11" s="12">
        <f>K10/K6</f>
      </c>
      <c r="L11" s="12">
        <f>L10/L6</f>
      </c>
      <c r="M11" s="12">
        <f>M10/M6</f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Kaldune</Application>
  <Company>Kaldune</Company>
</Properties>
</file>

<file path=docProps/core.xml><?xml version="1.0" encoding="utf-8"?>
<cp:coreProperties xmlns:cp="http://schemas.openxmlformats.org/package/2006/metadata/core-properties" xmlns:dc="http://purl.org/dc/elements/1.1/">
  <dc:title>The Founding Kit - Commission &amp; Economics Model</dc:title>
  <dc:creator>Curated-scarcity lifestyle &amp; travel portal</dc:creator>
</cp:coreProperties>
</file>